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192.168.1.6\гуп\Производственно-технический отдел\Общее\Договора КС ИП-22 ЦЭС\Паспорта к ИП\"/>
    </mc:Choice>
  </mc:AlternateContent>
  <bookViews>
    <workbookView xWindow="0" yWindow="0" windowWidth="28800" windowHeight="12135" tabRatio="800" firstSheet="6" activeTab="14"/>
  </bookViews>
  <sheets>
    <sheet name="1.Титульный лист"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 эк. эффект" sheetId="3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9. ЛСР КТП" sheetId="35" r:id="rId13"/>
    <sheet name="9.1 ЛСР КЛ" sheetId="36" r:id="rId14"/>
    <sheet name="10. Карта" sheetId="34" r:id="rId15"/>
  </sheets>
  <externalReferences>
    <externalReference r:id="rId16"/>
    <externalReference r:id="rId17"/>
  </externalReferences>
  <definedNames>
    <definedName name="группа_инвестпроекта" localSheetId="7">'[1]выпадающие списки'!$E$2:$E$33</definedName>
    <definedName name="группа_инвестпроекта">'[2]выпадающие списки (скрытый)'!$E$2:$E$23</definedName>
    <definedName name="_xlnm.Print_Titles" localSheetId="0">'1.Титульный лист'!$21:$21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'1.Титульный лист'!$A$1:$C$48</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 бюджет'!$A$1:$O$22</definedName>
    <definedName name="_xlnm.Print_Area" localSheetId="7">'5. Ан. эк. эффект'!$A$1:$P$62</definedName>
    <definedName name="_xlnm.Print_Area" localSheetId="8">'6.1. Паспорт сетевой график'!$A$1:$L$54</definedName>
    <definedName name="_xlnm.Print_Area" localSheetId="9">'6.2. Паспорт фин осв ввод'!$A$1:$AG$64</definedName>
    <definedName name="подразделение1" localSheetId="7">'[1]выпадающие списки'!$E$38:$E$51</definedName>
    <definedName name="подразделение1">'[2]выпадающие списки (скрытый)'!$E$45:$E$58</definedName>
    <definedName name="стадии" localSheetId="7">'[1]выпадающие списки'!$E$55:$E$60</definedName>
    <definedName name="тип" localSheetId="7">'[1]выпадающие списки'!$E$75:$E$78</definedName>
    <definedName name="фактическаястадия" localSheetId="7">'[1]выпадающие списки'!$I$75:$I$78</definedName>
    <definedName name="Цели" localSheetId="7">'[1]выпадающие списки'!$E$65:$E$71</definedName>
    <definedName name="Цели">'[2]выпадающие списки (скрытый)'!$E$73:$E$82</definedName>
  </definedNames>
  <calcPr calcId="152511"/>
</workbook>
</file>

<file path=xl/calcChain.xml><?xml version="1.0" encoding="utf-8"?>
<calcChain xmlns="http://schemas.openxmlformats.org/spreadsheetml/2006/main">
  <c r="N52" i="15" l="1"/>
  <c r="L52" i="15"/>
  <c r="AG56" i="15"/>
  <c r="AG54" i="15"/>
  <c r="AF56" i="15"/>
  <c r="AF54" i="15"/>
  <c r="N24" i="15"/>
  <c r="AG24" i="15" s="1"/>
  <c r="AG27" i="15"/>
  <c r="C22" i="37" l="1"/>
  <c r="B15" i="37"/>
  <c r="B12" i="37"/>
  <c r="M48" i="37"/>
  <c r="L48" i="37"/>
  <c r="K48" i="37"/>
  <c r="J48" i="37"/>
  <c r="I48" i="37"/>
  <c r="H48" i="37"/>
  <c r="G48" i="37"/>
  <c r="F48" i="37"/>
  <c r="E48" i="37"/>
  <c r="D48" i="37"/>
  <c r="E45" i="37"/>
  <c r="D45" i="37"/>
  <c r="D39" i="37"/>
  <c r="E39" i="37" s="1"/>
  <c r="M34" i="37"/>
  <c r="L34" i="37"/>
  <c r="K34" i="37"/>
  <c r="J34" i="37"/>
  <c r="I34" i="37"/>
  <c r="H34" i="37"/>
  <c r="G34" i="37"/>
  <c r="F34" i="37"/>
  <c r="E34" i="37"/>
  <c r="D34" i="37"/>
  <c r="E32" i="37"/>
  <c r="E38" i="37" s="1"/>
  <c r="D32" i="37"/>
  <c r="C25" i="37"/>
  <c r="C24" i="37"/>
  <c r="C23" i="37"/>
  <c r="D37" i="37" s="1"/>
  <c r="D35" i="37"/>
  <c r="E37" i="37" l="1"/>
  <c r="E36" i="37" s="1"/>
  <c r="D36" i="37"/>
  <c r="E35" i="37"/>
  <c r="D40" i="37"/>
  <c r="D44" i="37" s="1"/>
  <c r="D46" i="37" s="1"/>
  <c r="F32" i="37"/>
  <c r="F37" i="37" s="1"/>
  <c r="C24" i="6"/>
  <c r="F39" i="37" l="1"/>
  <c r="F38" i="37"/>
  <c r="F36" i="37" s="1"/>
  <c r="G32" i="37"/>
  <c r="D49" i="37"/>
  <c r="D47" i="37"/>
  <c r="F35" i="37"/>
  <c r="E40" i="37"/>
  <c r="E44" i="37" s="1"/>
  <c r="E46" i="37" s="1"/>
  <c r="E49" i="37" s="1"/>
  <c r="F40" i="37" l="1"/>
  <c r="F44" i="37" s="1"/>
  <c r="F46" i="37" s="1"/>
  <c r="E47" i="37"/>
  <c r="D50" i="37"/>
  <c r="G39" i="37"/>
  <c r="G38" i="37"/>
  <c r="H32" i="37"/>
  <c r="G37" i="37"/>
  <c r="G35" i="37"/>
  <c r="C25" i="6"/>
  <c r="H39" i="37" l="1"/>
  <c r="I39" i="37" s="1"/>
  <c r="G36" i="37"/>
  <c r="G40" i="37" s="1"/>
  <c r="G44" i="37" s="1"/>
  <c r="G46" i="37" s="1"/>
  <c r="F47" i="37"/>
  <c r="E50" i="37"/>
  <c r="I32" i="37"/>
  <c r="H38" i="37"/>
  <c r="H37" i="37"/>
  <c r="H36" i="37" s="1"/>
  <c r="H35" i="37"/>
  <c r="F49" i="37"/>
  <c r="B67" i="22"/>
  <c r="G49" i="37" l="1"/>
  <c r="G47" i="37"/>
  <c r="F50" i="37"/>
  <c r="I38" i="37"/>
  <c r="J32" i="37"/>
  <c r="I37" i="37"/>
  <c r="I36" i="37" s="1"/>
  <c r="I35" i="37"/>
  <c r="I40" i="37" s="1"/>
  <c r="I44" i="37" s="1"/>
  <c r="I46" i="37" s="1"/>
  <c r="I49" i="37" s="1"/>
  <c r="H40" i="37"/>
  <c r="H44" i="37" s="1"/>
  <c r="H46" i="37" s="1"/>
  <c r="H49" i="37" s="1"/>
  <c r="B27" i="22"/>
  <c r="C24" i="15"/>
  <c r="B3" i="22"/>
  <c r="AV3" i="5"/>
  <c r="AG3" i="15"/>
  <c r="L3" i="16"/>
  <c r="AA3" i="14"/>
  <c r="S4" i="13"/>
  <c r="S3" i="12"/>
  <c r="A11" i="12"/>
  <c r="J38" i="37" l="1"/>
  <c r="K32" i="37"/>
  <c r="J35" i="37"/>
  <c r="J37" i="37"/>
  <c r="J36" i="37" s="1"/>
  <c r="H47" i="37"/>
  <c r="G50" i="37"/>
  <c r="J39" i="37"/>
  <c r="K39" i="37" s="1"/>
  <c r="AF24" i="15"/>
  <c r="L24" i="15"/>
  <c r="A15" i="22"/>
  <c r="B21" i="22" s="1"/>
  <c r="J40" i="37" l="1"/>
  <c r="J44" i="37" s="1"/>
  <c r="J46" i="37" s="1"/>
  <c r="K38" i="37"/>
  <c r="L32" i="37"/>
  <c r="K37" i="37"/>
  <c r="K36" i="37" s="1"/>
  <c r="K35" i="37"/>
  <c r="I47" i="37"/>
  <c r="H50" i="37"/>
  <c r="A5" i="22"/>
  <c r="A5" i="5"/>
  <c r="A4" i="15"/>
  <c r="A5" i="16"/>
  <c r="A5" i="10"/>
  <c r="A4" i="17"/>
  <c r="A5" i="6"/>
  <c r="A5" i="14"/>
  <c r="A6" i="13"/>
  <c r="A4" i="12"/>
  <c r="K40" i="37" l="1"/>
  <c r="K44" i="37" s="1"/>
  <c r="K46" i="37" s="1"/>
  <c r="K49" i="37" s="1"/>
  <c r="L38" i="37"/>
  <c r="M32" i="37"/>
  <c r="L37" i="37"/>
  <c r="L35" i="37"/>
  <c r="J47" i="37"/>
  <c r="I50" i="37"/>
  <c r="J49" i="37"/>
  <c r="L39" i="37"/>
  <c r="L36" i="37" l="1"/>
  <c r="L40" i="37" s="1"/>
  <c r="L44" i="37" s="1"/>
  <c r="L46" i="37" s="1"/>
  <c r="M38" i="37"/>
  <c r="M37" i="37"/>
  <c r="M35" i="37"/>
  <c r="M39" i="37"/>
  <c r="K47" i="37"/>
  <c r="J50" i="37"/>
  <c r="A15" i="5"/>
  <c r="L49" i="37" l="1"/>
  <c r="M36" i="37"/>
  <c r="M40" i="37" s="1"/>
  <c r="M44" i="37" s="1"/>
  <c r="M46" i="37" s="1"/>
  <c r="L47" i="37"/>
  <c r="K50" i="37"/>
  <c r="M49" i="37" l="1"/>
  <c r="D53" i="37" s="1"/>
  <c r="D54" i="37"/>
  <c r="M47" i="37"/>
  <c r="L50" i="37"/>
  <c r="D24" i="15"/>
  <c r="C27" i="15"/>
  <c r="A12" i="22"/>
  <c r="A12" i="5"/>
  <c r="A11" i="15"/>
  <c r="A12" i="16"/>
  <c r="A12" i="10"/>
  <c r="A11" i="17"/>
  <c r="A12" i="6"/>
  <c r="E12" i="14"/>
  <c r="A13" i="13"/>
  <c r="A14" i="15"/>
  <c r="A15" i="16"/>
  <c r="A15" i="10"/>
  <c r="A14" i="17"/>
  <c r="A15" i="6"/>
  <c r="E15" i="14"/>
  <c r="A16" i="13"/>
  <c r="A14" i="12"/>
  <c r="D55" i="37" l="1"/>
  <c r="M50" i="37"/>
  <c r="D56" i="37" s="1"/>
  <c r="AF27" i="15"/>
  <c r="L27"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<sst xmlns="http://schemas.openxmlformats.org/spreadsheetml/2006/main" count="2939" uniqueCount="875">
  <si>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</si>
  <si>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</si>
  <si>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</si>
  <si>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</si>
  <si>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</si>
  <si>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</si>
  <si>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</si>
  <si>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</si>
  <si>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</si>
  <si>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</si>
  <si>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</si>
  <si>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</si>
  <si>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</si>
  <si>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</si>
  <si>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</si>
  <si>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</si>
  <si>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</si>
  <si>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</si>
  <si>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</si>
  <si>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</si>
  <si>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</si>
  <si>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</si>
  <si>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</si>
  <si>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</si>
  <si>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</si>
  <si>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</si>
  <si>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</si>
  <si>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</si>
  <si>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</si>
  <si>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</si>
  <si>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</si>
  <si>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</si>
  <si>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</si>
  <si>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</si>
  <si>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</si>
  <si>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</si>
  <si>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</si>
  <si>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</si>
  <si>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</si>
  <si>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</si>
  <si>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</si>
  <si>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</si>
  <si>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</si>
  <si>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</si>
  <si>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</si>
  <si>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</si>
  <si>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</si>
  <si>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</si>
  <si>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</si>
  <si>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</si>
  <si>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</si>
  <si>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</si>
  <si>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</si>
  <si>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</si>
  <si>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</si>
  <si>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</si>
  <si>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</si>
  <si>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</si>
  <si>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</si>
  <si>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</si>
  <si>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</si>
  <si>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</si>
  <si>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</si>
  <si>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</si>
  <si>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</si>
  <si>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</si>
  <si>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</si>
  <si>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</si>
  <si>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</si>
  <si>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</si>
  <si>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</si>
  <si>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</si>
  <si>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</si>
  <si>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</si>
  <si>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</si>
  <si>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</si>
  <si>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</si>
  <si>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</si>
  <si>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</si>
  <si>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</si>
  <si>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</si>
  <si>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</si>
  <si>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</si>
  <si>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</si>
  <si>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</si>
  <si>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</si>
  <si>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</si>
  <si>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</si>
  <si>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</si>
  <si>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</si>
  <si>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</si>
  <si>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</si>
  <si>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</si>
  <si>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</si>
  <si>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</si>
  <si>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</si>
  <si>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</si>
  <si>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</si>
  <si>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</si>
  <si>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</si>
  <si>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</si>
  <si>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</si>
  <si>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</si>
  <si>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</si>
  <si>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</si>
  <si>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</si>
  <si>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</si>
  <si>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</si>
  <si>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</si>
  <si>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</si>
  <si>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</si>
  <si>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</si>
  <si>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</si>
  <si>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</si>
  <si>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</si>
  <si>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</si>
  <si>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</si>
  <si>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</si>
  <si>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</si>
  <si>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</si>
  <si>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</si>
  <si>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</si>
  <si>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</si>
  <si>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</si>
  <si>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</si>
  <si>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</si>
  <si>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</si>
  <si>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</si>
  <si>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</si>
  <si>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</si>
  <si>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</si>
  <si>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</si>
  <si>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</si>
  <si>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</si>
  <si>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</si>
  <si>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</si>
  <si>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</si>
  <si>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</si>
  <si>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</si>
  <si>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</si>
  <si>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</si>
  <si>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</si>
  <si>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</si>
  <si>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</si>
  <si>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</si>
  <si>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</si>
  <si>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</si>
  <si>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</si>
  <si>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</si>
  <si>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</si>
  <si>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</si>
  <si>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</si>
  <si>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</si>
  <si>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</si>
  <si>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</si>
  <si>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</si>
  <si>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</si>
  <si>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</si>
  <si>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</si>
  <si>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</si>
  <si>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</si>
  <si>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</si>
  <si>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</si>
  <si>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</si>
  <si>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</si>
  <si>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</si>
  <si>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</si>
  <si>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</si>
  <si>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</si>
  <si>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</si>
  <si>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</si>
  <si>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</si>
  <si>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</si>
  <si>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</si>
  <si>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</si>
  <si>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</si>
  <si>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</si>
  <si>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</si>
  <si>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</si>
  <si>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</si>
  <si>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</si>
  <si>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</si>
  <si>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</si>
  <si>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</si>
  <si>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</si>
  <si>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</si>
  <si>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</si>
  <si>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</si>
  <si>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</si>
  <si>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</si>
  <si>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</si>
  <si>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</si>
  <si>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</si>
  <si>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</si>
  <si>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</si>
  <si>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</si>
  <si>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</si>
  <si>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</si>
  <si>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</si>
  <si>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</si>
  <si>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</si>
  <si>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</si>
  <si>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</si>
  <si>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</si>
  <si>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</si>
  <si>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</si>
  <si>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</si>
  <si>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</si>
  <si>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</si>
  <si>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</si>
  <si>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</si>
  <si>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</si>
  <si>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</si>
  <si>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</si>
  <si>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</si>
  <si>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</si>
  <si>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</si>
  <si>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</si>
  <si>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</si>
  <si>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</si>
  <si>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</si>
  <si>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</si>
  <si>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</si>
  <si>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</si>
  <si>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</si>
  <si>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</si>
  <si>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</si>
  <si>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</si>
  <si>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</si>
  <si>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</si>
  <si>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</si>
  <si>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</si>
  <si>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</si>
  <si>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</si>
  <si>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</si>
  <si>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</si>
  <si>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</si>
  <si>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</si>
  <si>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</si>
  <si>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</si>
  <si>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</si>
  <si>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</si>
  <si>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</si>
  <si>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</si>
  <si>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</si>
  <si>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</si>
  <si>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</si>
  <si>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</si>
  <si>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</si>
  <si>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</si>
  <si>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</si>
  <si>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</si>
  <si>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</si>
  <si>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</si>
  <si>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</si>
  <si>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</si>
  <si>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</si>
  <si>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</si>
  <si>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</si>
  <si>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</si>
  <si>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</si>
  <si>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</si>
  <si>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</si>
  <si>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</si>
  <si>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</si>
  <si>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</si>
  <si>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</si>
  <si>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</si>
  <si>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</si>
  <si>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</si>
  <si>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</si>
  <si>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</si>
  <si>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</si>
  <si>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</si>
  <si>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</si>
  <si>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</si>
  <si>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</si>
  <si>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</si>
  <si>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</si>
  <si>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</si>
  <si>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</si>
  <si>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</si>
  <si>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</si>
  <si>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</si>
  <si>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</si>
  <si>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</si>
  <si>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</si>
  <si>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</si>
  <si>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</si>
  <si>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</si>
  <si>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</si>
  <si>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</si>
  <si>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</si>
  <si>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</si>
  <si>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</si>
  <si>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</si>
  <si>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</si>
  <si>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</si>
  <si>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</si>
  <si>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</si>
  <si>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</si>
  <si>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</si>
  <si>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</si>
  <si>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</si>
  <si>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</si>
  <si>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</si>
  <si>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</si>
  <si>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</si>
  <si>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</si>
  <si>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</si>
  <si>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</si>
  <si>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</si>
  <si>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</si>
  <si>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</si>
  <si>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</si>
  <si>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</si>
  <si>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</si>
  <si>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</si>
  <si>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</si>
  <si>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</si>
  <si>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</si>
  <si>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</si>
  <si>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</si>
  <si>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</si>
  <si>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</si>
  <si>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</si>
  <si>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</si>
  <si>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</si>
  <si>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</si>
  <si>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</si>
  <si>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</si>
  <si>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</si>
  <si>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</si>
  <si>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</si>
  <si>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</si>
  <si>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</si>
  <si>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</si>
  <si>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</si>
  <si>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</si>
  <si>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</si>
  <si>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</si>
  <si>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</si>
  <si>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</si>
  <si>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</si>
  <si>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</si>
  <si>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</si>
  <si>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</si>
  <si>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</si>
  <si>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</si>
  <si>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</si>
  <si>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</si>
  <si>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</si>
  <si>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</si>
  <si>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</si>
  <si>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</si>
  <si>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</si>
  <si>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</si>
  <si>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</si>
  <si>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</si>
  <si>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</si>
  <si>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</si>
  <si>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</si>
  <si>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</si>
  <si>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</si>
  <si>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</si>
  <si>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</si>
  <si>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</si>
  <si>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</si>
  <si>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</si>
  <si>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</si>
  <si>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</si>
  <si>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</si>
  <si>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</si>
  <si>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</si>
  <si>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</si>
  <si>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</si>
  <si>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</si>
  <si>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</si>
  <si>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</si>
  <si>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</si>
  <si>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</si>
  <si>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</si>
  <si>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</si>
  <si>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</si>
  <si>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</si>
  <si>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</si>
  <si>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</si>
  <si>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</si>
  <si>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</si>
  <si>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</si>
  <si>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</si>
  <si>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</si>
  <si>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</si>
  <si>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</si>
  <si>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</si>
  <si>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</si>
  <si>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</si>
  <si>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</si>
  <si>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</si>
  <si>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</si>
  <si>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</si>
  <si>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</si>
  <si>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</si>
  <si>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</si>
  <si>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</si>
  <si>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</si>
  <si>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</si>
  <si>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</si>
  <si>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</si>
  <si>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</si>
  <si>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</si>
  <si>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</si>
  <si>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</si>
  <si>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</si>
  <si>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</si>
  <si>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</si>
  <si>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</si>
  <si>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</si>
  <si>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</si>
  <si>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</si>
  <si>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2021 год</t>
  </si>
  <si>
    <t>не требуется</t>
  </si>
  <si>
    <t>не относится</t>
  </si>
  <si>
    <t>Цели</t>
  </si>
  <si>
    <t>Предложения по корректировке плана</t>
  </si>
  <si>
    <t>н/д</t>
  </si>
  <si>
    <t xml:space="preserve"> 2.2</t>
  </si>
  <si>
    <t xml:space="preserve"> 3.1</t>
  </si>
  <si>
    <t>4.6.</t>
  </si>
  <si>
    <t>Республика Башкортостан</t>
  </si>
  <si>
    <t>Сметный расчет</t>
  </si>
  <si>
    <t>нд</t>
  </si>
  <si>
    <t>Управление электросетевым имуществом РБ</t>
  </si>
  <si>
    <t>Повышение надежности электроснабжения потребителей</t>
  </si>
  <si>
    <t>2022 год</t>
  </si>
  <si>
    <t>Трансформаторы силовые масляные</t>
  </si>
  <si>
    <t>от «05» мая 2016 г. №380</t>
  </si>
  <si>
    <t>Масляный</t>
  </si>
  <si>
    <t>Приведение объекта электрических сетей в рабочее состояние, обеспечивающее потребителя качественной электрической энергией и уменьшение аварийности</t>
  </si>
  <si>
    <t>Увеличение эффективности инвестиционной деятельности</t>
  </si>
  <si>
    <t>Реконструкция</t>
  </si>
  <si>
    <t>Реконструкция трансформаторных и иных подстанций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</si>
  <si>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</si>
  <si>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</si>
  <si>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ГУП "РЭС"</t>
  </si>
  <si>
    <t>2023 год</t>
  </si>
  <si>
    <t>2024 год</t>
  </si>
  <si>
    <t xml:space="preserve">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
</t>
  </si>
  <si>
    <t>2025 год</t>
  </si>
  <si>
    <t>2022 г.</t>
  </si>
  <si>
    <t>Планируемая дата начала 2022г.</t>
  </si>
  <si>
    <t>2026 год</t>
  </si>
  <si>
    <t xml:space="preserve"> по состоянию на 01.01.2022 года </t>
  </si>
  <si>
    <t xml:space="preserve">по состоянию на 01.01.2023 года </t>
  </si>
  <si>
    <t>Факт 2021 года</t>
  </si>
  <si>
    <t>Год раскрытия информации:  2022 год</t>
  </si>
  <si>
    <t>Иглинский р-н, с. Кудеевский</t>
  </si>
  <si>
    <t>ТП-250</t>
  </si>
  <si>
    <t>2022</t>
  </si>
  <si>
    <t>III</t>
  </si>
  <si>
    <t>РБ, Иглинский р-н, с. Кудеевский</t>
  </si>
  <si>
    <t>Сметная стоимость проекта в ценах  2022 года с НДС, млн. руб.</t>
  </si>
  <si>
    <t>объем заключенного договора в ценах 2022 года с НДС, млн. руб.</t>
  </si>
  <si>
    <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</si>
  <si>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</si>
  <si>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Раздел 1. Установка КТПН</t>
  </si>
  <si>
    <t>Планировка площадей: ручным способом, группа грунтов 2</t>
  </si>
  <si>
    <t>Объем=(3,040*2,10) / 1000</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</si>
  <si>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к расх.; ЗПМ=1,2; ТЗ=1,2; ТЗМ=1,2</t>
  </si>
  <si>
    <t>Производство работ осуществляется в стесненных условиях населенных пунктов ОЗП=1,15; ЭМ=1,15 к расх.; ЗПМ=1,15; ТЗ=1,15; ТЗМ=1,15</t>
  </si>
  <si>
    <t>ОТ</t>
  </si>
  <si>
    <t>ЗТ</t>
  </si>
  <si>
    <t>Итого по расценке</t>
  </si>
  <si>
    <t>ФОТ</t>
  </si>
  <si>
    <t>НР Земляные работы, выполняемые по другим видам работ (подготовительным, сопутствующим, укрепительным)</t>
  </si>
  <si>
    <t>СП Земляные работы, выполняемые по другим видам работ (подготовительным, сопутствующим, укрепительным)</t>
  </si>
  <si>
    <t>Всего по позиции</t>
  </si>
  <si>
    <t>Устройство подстилающих и выравнивающих слоев оснований: из песка</t>
  </si>
  <si>
    <t>Объем=(3,040*2,10*0,1) / 100</t>
  </si>
  <si>
    <t>ЭМ</t>
  </si>
  <si>
    <t>в т.ч. ОТм</t>
  </si>
  <si>
    <t>М</t>
  </si>
  <si>
    <t>ЗТм</t>
  </si>
  <si>
    <t>НР Автомобильные дороги</t>
  </si>
  <si>
    <t>СП Автомобильные дороги</t>
  </si>
  <si>
    <t>Устройство подстилающих и выравнивающих слоев оснований: из щебня</t>
  </si>
  <si>
    <t>Объем=1 / 100</t>
  </si>
  <si>
    <t>Устройство фундаментов для комплектных трансформаторных подстанций киоскового типа: с укладкой на горизонтальную поверхность 4-х лежней</t>
  </si>
  <si>
    <t>НР Линии электропередачи</t>
  </si>
  <si>
    <t>СП Линии электропередачи</t>
  </si>
  <si>
    <t>Металлические конструкции</t>
  </si>
  <si>
    <t>НР Электротехнические установки на других объектах</t>
  </si>
  <si>
    <t>СП Электротехнические установки на других объектах</t>
  </si>
  <si>
    <t>Трансформатор силовой, автотрансформатор или масляный реактор, масса: до 1 т</t>
  </si>
  <si>
    <t>Погрузочные работы при автомобильных перевозках: прочих материалов, деталей (с использованием погрузчика)</t>
  </si>
  <si>
    <t>НР Погрузо-разгрузочные работы</t>
  </si>
  <si>
    <t>СП Погрузо-разгрузочные работы</t>
  </si>
  <si>
    <t>Разгрузочные работы при автомобильных перевозках: прочих материалов, деталей (с использованием погрузчика)</t>
  </si>
  <si>
    <t>Перевозка строительных грузов (кроме массовых навалочных, перевозимых автомобилями-самосвалами, а также бетонных и железобетонных изделий, стеновых и перегородочных материалов, лесоматериалов круглых и пиломатериалов, включенных в таблицу 03-01), бортовым автомобилем грузоподъемностью 5 т, на расстояние до 60 км II класс груза</t>
  </si>
  <si>
    <t>Заземление КТП</t>
  </si>
  <si>
    <t>Разработка грунта вручную в траншеях глубиной до 2 м без креплений с откосами, группа грунтов: 2</t>
  </si>
  <si>
    <t>Объем=(0,3*0,7*50) / 100</t>
  </si>
  <si>
    <t>НР Земляные работы, выполняемые ручным способом</t>
  </si>
  <si>
    <t>СП Земляные работы, выполняемые ручным способом</t>
  </si>
  <si>
    <t>Забивка вертикальных заземлителей механизированная на глубину до 5 м</t>
  </si>
  <si>
    <t>Устройство заземления опор ВЛ и подстанций</t>
  </si>
  <si>
    <t>Объем=50/10</t>
  </si>
  <si>
    <t>Засыпка вручную траншей, пазух котлованов и ям, группа грунтов: 1</t>
  </si>
  <si>
    <t>Итого по разделу 1 Установка КТПН</t>
  </si>
  <si>
    <t>Раздел 2. Материалы</t>
  </si>
  <si>
    <t>Песок природный для строительных: работ средний с крупностью зерен размером свыше 5 мм - до 5% по массе</t>
  </si>
  <si>
    <t>Щебень из гравия для строительных работ марка 400, фракция 20-40 мм</t>
  </si>
  <si>
    <t>Блоки бетонные  ФБС9-4-6</t>
  </si>
  <si>
    <t>Цена=1354/1,2/6,55</t>
  </si>
  <si>
    <t>Блоки бетонные  ФБС12-4-6</t>
  </si>
  <si>
    <t>Цена=1720/1,2/6,55</t>
  </si>
  <si>
    <t>Смесь песчано-гравийная природная</t>
  </si>
  <si>
    <t>Горячекатаная арматурная сталь гладкая класса А-I, диаметром: 16-18 мм</t>
  </si>
  <si>
    <t>Сталь полосовая: 50х4 мм, марка Ст3сп</t>
  </si>
  <si>
    <t>Итого по разделу 2 Материалы</t>
  </si>
  <si>
    <t>Раздел 3. Оборудование</t>
  </si>
  <si>
    <t>Заготовительно-складские расходы для оборудования - 1,2% ПЗ=1,2% (ОЗП=1,2%; ЭМ=1,2%; МАТ=1,2%)</t>
  </si>
  <si>
    <t>Транспортные затраты, в случае невозможности их определения на основании расчета или по результатам конъюнктурного анализа (от отпускной цены оборудования) - до 3% ПЗ=1,03 (ОЗП=1,03; ЭМ=1,03; МАТ=1,03)</t>
  </si>
  <si>
    <t>Итого по разделу 3 Оборудование</t>
  </si>
  <si>
    <t>Раздел 4. Пусконаладочные работы</t>
  </si>
  <si>
    <t>Трансформатор силовой трехфазный масляный двухобмоточный напряжением: до 11 кВ, мощностью до 0,32 МВА</t>
  </si>
  <si>
    <t>Производство работ осуществляется в действующих электроустановках (в трансформаторных и распределительных подстанциях, в электропомещениях (щитовые, пультовые, подстанции, реакторные, РУ и пункты, кабельные шахты, тоннели и каналы, кабельные полуэтажи) с действующим электрооборудованием или кабельными линиями под напряжением), с оформлением при этом наряда-допуска или распоряжения ОЗП=1,3; ЭМ=1,3 к расх.; ЗПМ=1,3; ТЗ=1,3; ТЗМ=1,3</t>
  </si>
  <si>
    <t>НР Пусконаладочные работы: 'вхолостую' - 80%, 'под нагрузкой' - 20%</t>
  </si>
  <si>
    <t>СП Пусконаладочные работы: 'вхолостую' - 80%, 'под нагрузкой' - 20%</t>
  </si>
  <si>
    <t>Трансформатор тока встроенный во вводы выключателя, силового трансформатора</t>
  </si>
  <si>
    <t>Измерение сопротивления растеканию тока: заземлителя</t>
  </si>
  <si>
    <t>Измерение сопротивления растеканию тока: контура с диагональю до 20 м</t>
  </si>
  <si>
    <t>Проверка наличия цепи между заземлителями и заземленными элементами</t>
  </si>
  <si>
    <t>Замер полного сопротивления цепи «фаза-нуль»</t>
  </si>
  <si>
    <t>Фазировка электрической линии или трансформатора с сетью напряжением: до 1 кВ</t>
  </si>
  <si>
    <t>Фазировка электрической линии или трансформатора с сетью напряжением: свыше 1 кВ</t>
  </si>
  <si>
    <t>Испытание трансформаторного масла: на пробой</t>
  </si>
  <si>
    <t>Испытание сборных и соединительных шин напряжением: до 11 кВ</t>
  </si>
  <si>
    <t>Испытание изолятора опорного: отдельного одноэлементного</t>
  </si>
  <si>
    <t>Испытание ввода и проходного изолятора с фарфоровой, жидкой или бумажной изоляцией (до установки на оборудование)</t>
  </si>
  <si>
    <t>Испытание цепи вторичной коммутации</t>
  </si>
  <si>
    <t>Итого по разделу 4 Пусконаладочные работы</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</si>
  <si>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</si>
  <si>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</si>
  <si>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</si>
  <si>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</si>
  <si>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</si>
  <si>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</si>
  <si>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</si>
  <si>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</si>
  <si>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</si>
  <si>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</si>
  <si>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</si>
  <si>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</si>
  <si>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</si>
  <si>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сметная прибыль</t>
  </si>
  <si>
    <t xml:space="preserve">     Монтажные работы</t>
  </si>
  <si>
    <t xml:space="preserve">     Оборудование</t>
  </si>
  <si>
    <t xml:space="preserve">     Прочие затраты</t>
  </si>
  <si>
    <t xml:space="preserve">          Пусконаладочные работы</t>
  </si>
  <si>
    <t xml:space="preserve">               в том числе:</t>
  </si>
  <si>
    <t xml:space="preserve">                    оплата труда</t>
  </si>
  <si>
    <t xml:space="preserve">                    накладные расходы</t>
  </si>
  <si>
    <t xml:space="preserve">                    сметная прибыль</t>
  </si>
  <si>
    <t xml:space="preserve">     Итого</t>
  </si>
  <si>
    <t xml:space="preserve">     Итого ФОТ (справочно)</t>
  </si>
  <si>
    <t xml:space="preserve">     Итого накладные расходы (справочно)</t>
  </si>
  <si>
    <t xml:space="preserve">     Итого сметная прибыль (справочно)</t>
  </si>
  <si>
    <t xml:space="preserve">     Итого СМР для расчета лимитированных затрат</t>
  </si>
  <si>
    <t xml:space="preserve">     Производство работ в зимнее время 3,2%</t>
  </si>
  <si>
    <t xml:space="preserve">     Итого с оборудованием и прочими затратами</t>
  </si>
  <si>
    <t xml:space="preserve">     Непредвиденные затраты 3%</t>
  </si>
  <si>
    <t xml:space="preserve">     Итого с непредвиденными</t>
  </si>
  <si>
    <t xml:space="preserve">     НДС 20%</t>
  </si>
  <si>
    <t xml:space="preserve">  ВСЕГО по смете</t>
  </si>
  <si>
    <t>ГУП "РЭС" РБ</t>
  </si>
  <si>
    <t>Строительство 2КЛ-10 кВ КТП-10/0,4/400 кВа проходного типа для для разгрузки существующей сети в н.п. Булгаково по ул. Медовая.</t>
  </si>
  <si>
    <t>L_ 2022_14_Ц_6</t>
  </si>
  <si>
    <t>КТП-10/0,4/400 кВа, КЛ-10кВ L-0,4м.</t>
  </si>
  <si>
    <t>ТМГ-10/0,4/400 кВА</t>
  </si>
  <si>
    <t>КЛ</t>
  </si>
  <si>
    <t>Ф-13 ПС Булгаково</t>
  </si>
  <si>
    <t>Отпайка Ф-13 ПС Булгаково</t>
  </si>
  <si>
    <t>Приложение № 2</t>
  </si>
  <si>
    <t>Утверждено приказом № 421 от 4 августа 2020 г. Минстроя РФ</t>
  </si>
  <si>
    <t>СОГЛАСОВАНО:</t>
  </si>
  <si>
    <t>УТВЕРЖДАЮ:</t>
  </si>
  <si>
    <t>"_____" ________________ 2022 года</t>
  </si>
  <si>
    <t xml:space="preserve">Наименование редакции сметных нормативов  </t>
  </si>
  <si>
    <t>Наименование программного продукта</t>
  </si>
  <si>
    <t>"ГРАНД-Смета 2021"</t>
  </si>
  <si>
    <t>Строительство 2КЛ-10 кВ КТП-10/0,4/400 кВа проходного типа для для разгрузки существующей сети в н.п. Булгаково по ул. Медовая</t>
  </si>
  <si>
    <t>(наименование стройки)</t>
  </si>
  <si>
    <t>(наименование объекта капитального строительства)</t>
  </si>
  <si>
    <t xml:space="preserve">ЛОКАЛЬНЫЙ СМЕТНЫЙ РАСЧЕТ (СМЕТА) № </t>
  </si>
  <si>
    <t xml:space="preserve">2КЛ-10 кВ </t>
  </si>
  <si>
    <t>2 кл-10 кВ</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</si>
  <si>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</si>
  <si>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</si>
  <si>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</si>
  <si>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</si>
  <si>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</si>
  <si>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</si>
  <si>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</si>
  <si>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</si>
  <si>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(220,93)</t>
  </si>
  <si>
    <t>тыс.руб.</t>
  </si>
  <si>
    <t>в том числе:</t>
  </si>
  <si>
    <t>строительных работ</t>
  </si>
  <si>
    <t>(4,43)</t>
  </si>
  <si>
    <t>Средства на оплату труда рабочих</t>
  </si>
  <si>
    <t>(4,64)</t>
  </si>
  <si>
    <t>монтажных работ</t>
  </si>
  <si>
    <t>(158,93)</t>
  </si>
  <si>
    <t>Нормативные затраты труда рабочих</t>
  </si>
  <si>
    <t>чел.час.</t>
  </si>
  <si>
    <t>оборудования</t>
  </si>
  <si>
    <t>(0)</t>
  </si>
  <si>
    <t>Нормативные затраты труда машинистов</t>
  </si>
  <si>
    <t>прочих затрат</t>
  </si>
  <si>
    <t>(0,53)</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</si>
  <si>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</si>
  <si>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</si>
  <si>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</si>
  <si>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</si>
  <si>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</si>
  <si>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</si>
  <si>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</si>
  <si>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</si>
  <si>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</si>
  <si>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</si>
  <si>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</si>
  <si>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</si>
  <si>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Строительство КЛ</t>
  </si>
  <si>
    <t>ТЕР01-01-004-05</t>
  </si>
  <si>
    <t>Разработка грунта в отвал экскаваторами «драглайн» или «обратная лопата» с ковшом вместимостью: 0,25 м3, группа грунтов 2</t>
  </si>
  <si>
    <t>1000 м3 грунта</t>
  </si>
  <si>
    <t>Объем=(0,6*0,9*180) / 1000</t>
  </si>
  <si>
    <t>Приказ от 04.08.2020 № 421/пр прил.10 табл.1 п.4</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</si>
  <si>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ЗПМ=1,2; ТЗ=1,2; ТЗМ=1,2</t>
  </si>
  <si>
    <t>Приказ от 04.08.2020 № 421/пр прил.10 табл.1 п.5</t>
  </si>
  <si>
    <t>Производство работ осуществляется в стесненных условиях населенных пунктов ОЗП=1,15; ЭМ=1,15; ЗПМ=1,15; ТЗ=1,15; ТЗМ=1,15</t>
  </si>
  <si>
    <t>чел.-ч</t>
  </si>
  <si>
    <t>Приказ № 812/пр от 21.12.2020 Прил. п.1.1</t>
  </si>
  <si>
    <t>НР Земляные работы, выполняемые механизированным способом</t>
  </si>
  <si>
    <t>%</t>
  </si>
  <si>
    <t>Приказ № 774/пр от 11.12.2020 Прил. п.1.1</t>
  </si>
  <si>
    <t>СП Земляные работы, выполняемые механизированным способом</t>
  </si>
  <si>
    <t>ТЕР01-02-057-02</t>
  </si>
  <si>
    <t>100 м3 грунта</t>
  </si>
  <si>
    <t>Объем=(0,6*0,9*20) / 100</t>
  </si>
  <si>
    <t>Приказ № 812/пр от 21.12.2020 Прил. п.1.2</t>
  </si>
  <si>
    <t>Приказ № 774/пр от 11.12.2020 Прил. п.1.2</t>
  </si>
  <si>
    <t>ТЕР01-01-016-02</t>
  </si>
  <si>
    <t>Работа на отвале, группа грунтов: 2-3</t>
  </si>
  <si>
    <t>Объем=(0,6*0,9*200) / 1000</t>
  </si>
  <si>
    <t>ТЕРм08-02-142-01</t>
  </si>
  <si>
    <t>Устройство постели при одном кабеле в траншее</t>
  </si>
  <si>
    <t>100 м кабеля</t>
  </si>
  <si>
    <t>Объем=200 / 100</t>
  </si>
  <si>
    <t>Приказ Минстроя России № 812/пр от 21.12.2020 Прил. п.49.3</t>
  </si>
  <si>
    <t>Приказ Минстроя России № 774/пр от 11.12.2020 Прил. п.49.3</t>
  </si>
  <si>
    <t>ТЕРм08-02-142-02</t>
  </si>
  <si>
    <t>На каждый последующий кабель добавлять к расценке 08-02-142-01</t>
  </si>
  <si>
    <t>ТЕР01-02-061-02</t>
  </si>
  <si>
    <t>Засыпка вручную траншей, пазух котлованов и ям, группа грунтов: 2 ( песок)</t>
  </si>
  <si>
    <t>Объем=(0,6*0,1*200) / 100</t>
  </si>
  <si>
    <t>ТЕР34-02-003-01</t>
  </si>
  <si>
    <t>Устройство трубопроводов из полиэтиленовых труб: до 2 отверстий</t>
  </si>
  <si>
    <t>1 канало-километр трубопровода</t>
  </si>
  <si>
    <t>Объем=50/1000</t>
  </si>
  <si>
    <t>Приказ № 812/пр от 21.12.2020 Прил. п.28</t>
  </si>
  <si>
    <t>НР Сооружения связи, радиовещания и телевидения</t>
  </si>
  <si>
    <t>Приказ № 774/пр от 11.12.2020 Прил. п.28</t>
  </si>
  <si>
    <t>СП Сооружения связи, радиовещания и телевидения</t>
  </si>
  <si>
    <t>ТЕРм08-02-148-05</t>
  </si>
  <si>
    <t>Кабель до 35 кВ в проложенных трубах, блоках и коробах, масса 1 м кабеля: до 9 кг</t>
  </si>
  <si>
    <t>Объем=350 / 100</t>
  </si>
  <si>
    <t>ТЕРм08-02-141-04</t>
  </si>
  <si>
    <t>Кабель до 35 кВ в готовых траншеях без покрытий, масса 1 м: до 6 кг</t>
  </si>
  <si>
    <t>ТЕРм08-02-143-01</t>
  </si>
  <si>
    <t>Покрытие кабеля, проложенного в траншее: кирпичом одного кабеля</t>
  </si>
  <si>
    <t>Объем=175 / 100</t>
  </si>
  <si>
    <t>ТЕРм08-02-143-02</t>
  </si>
  <si>
    <t>Покрытие кабеля, проложенного в траншее: кирпичом каждого последующего</t>
  </si>
  <si>
    <t>ТЕРм08-02-167-08</t>
  </si>
  <si>
    <t>Муфта соединительная эпоксидная для 3-4-жильного кабеля напряжением: до 10 кВ, сечение жил до 120 мм2</t>
  </si>
  <si>
    <t>1 шт.</t>
  </si>
  <si>
    <t>ТЕРм08-02-144-06</t>
  </si>
  <si>
    <t>Присоединение к зажимам жил проводов или кабелей сечением: до 150 мм2</t>
  </si>
  <si>
    <t>100 шт.</t>
  </si>
  <si>
    <t>Объем=(3*2) / 100</t>
  </si>
  <si>
    <t>ТЕР01-01-034-02</t>
  </si>
  <si>
    <t>Засыпка траншей и котлованов с перемещением грунта до 5 м бульдозерами мощностью: 96 кВт (130 л.с.), группа грунтов 2</t>
  </si>
  <si>
    <t>ТЕР01-01-036-02</t>
  </si>
  <si>
    <t>Планировка площадей бульдозерами мощностью: 79 кВт (108 л.с.)</t>
  </si>
  <si>
    <t>1000 м2 спланированной поверхности за 1 проход бульдозера</t>
  </si>
  <si>
    <t>Объем=1,5*200/1000</t>
  </si>
  <si>
    <t>ТЕРм08-02-177-01</t>
  </si>
  <si>
    <t>Указатель месторасположения трассы кабелей, проложенных в земле</t>
  </si>
  <si>
    <t>ТССЦпг03-21-01-050</t>
  </si>
  <si>
    <t>Перевозка грузов автомобилями-самосвалами грузоподъемностью 10 т, работающих вне карьера, на расстояние: до 50 км I класс груза</t>
  </si>
  <si>
    <t>1 т груза</t>
  </si>
  <si>
    <t>Объем=2*200*5,42/1000</t>
  </si>
  <si>
    <t>ТЕР01-02-005-01</t>
  </si>
  <si>
    <t>Уплотнение грунта пневматическими трамбовками, группа грунтов: 1-2</t>
  </si>
  <si>
    <t>100 м3 уплотненного грунта</t>
  </si>
  <si>
    <t>Объем=200*1,5*0,1/100</t>
  </si>
  <si>
    <t>ввод кл в тп</t>
  </si>
  <si>
    <t>ТЕРм08-02-155-01</t>
  </si>
  <si>
    <t>Герметизация проходов при вводе кабелей во взрывоопасные помещения уплотнительной массой</t>
  </si>
  <si>
    <t>1 проход кабеля</t>
  </si>
  <si>
    <t>ТЕРм08-02-165-07</t>
  </si>
  <si>
    <t>Муфта концевая эпоксидная для 3-жильного кабеля напряжением: до 10 кВ, сечение одной жилы до 120 мм2</t>
  </si>
  <si>
    <t>ТЕРм08-02-144-05</t>
  </si>
  <si>
    <t>Присоединение к зажимам жил проводов или кабелей сечением: до 70 мм2</t>
  </si>
  <si>
    <t>Объем=(2*3) / 100</t>
  </si>
  <si>
    <t>Итого по разделу 1 Строительство КЛ</t>
  </si>
  <si>
    <t>Раздел 2. Материалы КЛ</t>
  </si>
  <si>
    <t>408-0123</t>
  </si>
  <si>
    <t>м3</t>
  </si>
  <si>
    <t>(Электротехнические установки на других объектах)</t>
  </si>
  <si>
    <t>ТССЦ-404-0006</t>
  </si>
  <si>
    <t>Кирпич керамический одинарный, размером 250х120х65 мм, марка: 125</t>
  </si>
  <si>
    <t>1000 шт.</t>
  </si>
  <si>
    <t>Объем=12,34*350/1000</t>
  </si>
  <si>
    <t>ТССЦ-501-0498</t>
  </si>
  <si>
    <t>Кабели силовые на напряжение 10000 В для прокладки в земле с алюминиевыми жилами в алюминиевой оболочке марки: ААБлУ/ААБл, с числом жил - 3 и сечением 240 мм2</t>
  </si>
  <si>
    <t>1000 м</t>
  </si>
  <si>
    <t>Объем=(2*200) / 1000</t>
  </si>
  <si>
    <t>ТССЦ-502-0769</t>
  </si>
  <si>
    <t>Муфта термоусаживаемая соединительная для кабеля с полиэтиленовой или бумажной изоляцией на напряжение до 10 кВ, марки СТп-10-3х(70-120) мм2</t>
  </si>
  <si>
    <t>шт.</t>
  </si>
  <si>
    <t>ТССЦ-502-0783</t>
  </si>
  <si>
    <t>Муфта термоусаживаемая концевая наружной установки для кабеля с пропитанной бумажной изоляцией на напряжение до 10 кВ, марки КНТп10-150/240 с болтовыми наконечниками и комплектом пайки для присоединения заземления</t>
  </si>
  <si>
    <t>компл.</t>
  </si>
  <si>
    <t>103-2697</t>
  </si>
  <si>
    <t>Трубы полимерные с профилированной стенкой, гофрированные для защиты кабелей, марка "ЭЛЕКТРОКОР" (ТУ 2248-028-73011750-2014) диаметром: 110 мм</t>
  </si>
  <si>
    <t>м</t>
  </si>
  <si>
    <t>Итого по разделу 2 Материалы КЛ</t>
  </si>
  <si>
    <t>Раздел 3. Испытания КЛ</t>
  </si>
  <si>
    <t>ТЕРп01-12-027-01</t>
  </si>
  <si>
    <t>Испытание кабеля силового длиной до 500 м напряжением: до 10 кВ</t>
  </si>
  <si>
    <t>1 испытание</t>
  </si>
  <si>
    <t>Приказ от 04.08.2020 № 421/пр прил.10 табл.4 п.4</t>
  </si>
  <si>
    <t>Производство работ осуществляется в действующих электроустановках (в трансформаторных и распределительных подстанциях, в электропомещениях (щитовые, пультовые, подстанции, реакторные, РУ и пункты, кабельные шахты, тоннели и каналы, кабельные полуэтажи) с действующим электрооборудованием или кабельными линиями под напряжением), с оформлением при этом наряда-допуска или распоряжения ОЗП=1,3; ЭМ=1,3; ЗПМ=1,3; ТЗ=1,3; ТЗМ=1,3</t>
  </si>
  <si>
    <t>Приказ Минстроя России № 812/пр от 21.12.2020 Прил. п.83</t>
  </si>
  <si>
    <t>Приказ Минстроя России № 774/пр от 11.12.2020 Прил. п.83</t>
  </si>
  <si>
    <t>ТЕРп01-11-024-02</t>
  </si>
  <si>
    <t>1 фазировка</t>
  </si>
  <si>
    <t>Итого по разделу 3 Испытания КЛ</t>
  </si>
  <si>
    <t xml:space="preserve">          Строительные работы</t>
  </si>
  <si>
    <t xml:space="preserve">                    эксплуатация машин и механизмов</t>
  </si>
  <si>
    <t xml:space="preserve">                         в том числе оплата труда машинистов (ОТм)</t>
  </si>
  <si>
    <t xml:space="preserve">                    материалы</t>
  </si>
  <si>
    <t xml:space="preserve">          Транспортные расходы (перевозка), относимые на стоимость строительных работ</t>
  </si>
  <si>
    <t xml:space="preserve">     Производство работ в зимнее время 2,9%</t>
  </si>
  <si>
    <t xml:space="preserve">     Проектно-изыскательские работы 6%</t>
  </si>
  <si>
    <t xml:space="preserve">     Проектно-изыскательские работы БЦ: (4434,25+158931,97+0+527,71+4737,62)*6% от 1 ТЦ: (48006+834371+0+10735+25589)*6% от 1</t>
  </si>
  <si>
    <t xml:space="preserve">     Итого с прочими затратами</t>
  </si>
  <si>
    <t>Составил:</t>
  </si>
  <si>
    <t>[должность, подпись (инициалы, фамилия)]</t>
  </si>
  <si>
    <t>Проверил:</t>
  </si>
  <si>
    <t>КТП-10/0,4/400 кВа</t>
  </si>
  <si>
    <t>КТПН 400 прох</t>
  </si>
  <si>
    <t>(371,95)</t>
  </si>
  <si>
    <t>(8,87)</t>
  </si>
  <si>
    <t>(3,44)</t>
  </si>
  <si>
    <t>(7,88)</t>
  </si>
  <si>
    <t>(262,99)</t>
  </si>
  <si>
    <t>(3,63)</t>
  </si>
  <si>
    <t>ТЕР01-02-027-05</t>
  </si>
  <si>
    <t>1000 м2 спланированной площади</t>
  </si>
  <si>
    <t>Приказ Минстроя России № 812/пр от 21.12.2020 Прил. п.1.4</t>
  </si>
  <si>
    <t>Приказ Минстроя России № 774/пр от 11.12.2020 Прил. п.1.4</t>
  </si>
  <si>
    <t>ТЕР27-04-001-01</t>
  </si>
  <si>
    <t>100 м3 материала основания (в плотном теле)</t>
  </si>
  <si>
    <t>Приказ Минстроя России № 812/пр от 21.12.2020 Прил. п.21 (в ред. пр. № 636/пр от 02.09.2021)</t>
  </si>
  <si>
    <t>Приказ Минстроя России № 774/пр от 11.12.2020 Прил. п.21</t>
  </si>
  <si>
    <t>ТЕР27-04-001-04</t>
  </si>
  <si>
    <t>ТЕР33-04-029-03</t>
  </si>
  <si>
    <t>1 подстанция</t>
  </si>
  <si>
    <t>Приказ Минстроя России № 812/пр от 21.12.2020 Прил. п.27</t>
  </si>
  <si>
    <t>Приказ Минстроя России № 774/пр от 11.12.2020 Прил. п.27</t>
  </si>
  <si>
    <t>ТЕР33-04-029-07</t>
  </si>
  <si>
    <t>Установка оборудования для комплектных трансформаторных подстанций киоскового типа: проходных подстанций с кабельными вводами</t>
  </si>
  <si>
    <t>ТЕРм08-01-087-03</t>
  </si>
  <si>
    <t>1 т</t>
  </si>
  <si>
    <t>ТЕРм08-01-062-01</t>
  </si>
  <si>
    <t>ТССЦпг01-01-01-045</t>
  </si>
  <si>
    <t>ТССЦпг01-01-02-045</t>
  </si>
  <si>
    <t>ТССЦпг03-02-02-060</t>
  </si>
  <si>
    <t>(Перевозка грузов автотранспортом)</t>
  </si>
  <si>
    <t>Приказ Минстроя России № 812/пр от 21.12.2020 Прил. п.1.2</t>
  </si>
  <si>
    <t>Приказ Минстроя России № 774/пр от 11.12.2020 Прил. п.1.2</t>
  </si>
  <si>
    <t>ТЕР33-03-004-01</t>
  </si>
  <si>
    <t>1 заземлитель</t>
  </si>
  <si>
    <t>ТЕР33-04-015-01</t>
  </si>
  <si>
    <t>10 м шин заземления</t>
  </si>
  <si>
    <t>ТЕР01-02-061-01</t>
  </si>
  <si>
    <t>ТССЦ-408-0123</t>
  </si>
  <si>
    <t>(Автомобильные дороги)</t>
  </si>
  <si>
    <t>ТССЦ-408-0055</t>
  </si>
  <si>
    <t>Прайс</t>
  </si>
  <si>
    <t>(Материалы)</t>
  </si>
  <si>
    <t>ТССЦ-408-0200</t>
  </si>
  <si>
    <t>(Линии электропередачи)</t>
  </si>
  <si>
    <t>ТССЦ-204-0006</t>
  </si>
  <si>
    <t>т</t>
  </si>
  <si>
    <t>101-3721</t>
  </si>
  <si>
    <t>Объем=1,57*(50)/1000</t>
  </si>
  <si>
    <t>22
О</t>
  </si>
  <si>
    <t>КТПН-400/10 с ТМГ-400 кВА (прох.)</t>
  </si>
  <si>
    <t>(Оборудование)</t>
  </si>
  <si>
    <t>Цена=1865000/1,2/6,16</t>
  </si>
  <si>
    <t>Приказ от 04.08.2020 № 421/пр п.92в</t>
  </si>
  <si>
    <t>Приказ от 04.08.2020 № 421/пр п.91</t>
  </si>
  <si>
    <t>ТЕРп01-02-002-01</t>
  </si>
  <si>
    <t>ТЕРп01-02-017-07</t>
  </si>
  <si>
    <t>ТЕРп01-11-010-01</t>
  </si>
  <si>
    <t>1 измерение</t>
  </si>
  <si>
    <t>ТЕРп01-11-010-02</t>
  </si>
  <si>
    <t>ТЕРп01-11-011-01</t>
  </si>
  <si>
    <t>100 точек</t>
  </si>
  <si>
    <t>ТЕРп01-11-013-01</t>
  </si>
  <si>
    <t>1 токоприемник</t>
  </si>
  <si>
    <t>ТЕРп01-11-024-01</t>
  </si>
  <si>
    <t>ТЕРп01-11-029-02</t>
  </si>
  <si>
    <t>ТЕРп01-12-020-01</t>
  </si>
  <si>
    <t>ТЕРп01-12-024-01</t>
  </si>
  <si>
    <t>ТЕРп01-12-023-01</t>
  </si>
  <si>
    <t>ТЕРп01-12-029-01</t>
  </si>
  <si>
    <t xml:space="preserve">     Проектно-изыскательские работы 6% </t>
  </si>
  <si>
    <t xml:space="preserve">     Проектно-изыскательские работы БЦ: (8865+7880,15+262987,2+3628,39+535,84)*6% от 1 ТЦ: (108840+85280+1620001+73795+6212)*6% от 1</t>
  </si>
  <si>
    <t>Год раскрытия информации: 2022</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</si>
  <si>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</si>
  <si>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</si>
  <si>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</si>
  <si>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</si>
  <si>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</si>
  <si>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</si>
  <si>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</si>
  <si>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</si>
  <si>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</si>
  <si>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</si>
  <si>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</si>
  <si>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</si>
  <si>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</si>
  <si>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</si>
  <si>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Прибыль до вычета расходов по уплате налогов, процентов, и начисленной амортизации (EBITDA)</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</si>
  <si>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</si>
  <si>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</si>
  <si>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</si>
  <si>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</si>
  <si>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</si>
  <si>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</si>
  <si>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</si>
  <si>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</si>
  <si>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</si>
  <si>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</si>
  <si>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</si>
  <si>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</si>
  <si>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</si>
  <si>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</si>
  <si>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</si>
  <si>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</si>
  <si>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</si>
  <si>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t>
  </si>
  <si>
    <t>3,6512182 млн. руб.</t>
  </si>
  <si>
    <t>ТП-400кВа</t>
  </si>
  <si>
    <t>ГНБ</t>
  </si>
  <si>
    <t>Выполнено</t>
  </si>
  <si>
    <t>IV</t>
  </si>
  <si>
    <t>ООО "220 Вольт"</t>
  </si>
  <si>
    <t>ООО "Электростройсервис"</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</si>
</sst>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
    <numFmt numFmtId="169" formatCode="#,##0.000"/>
    <numFmt numFmtId="170" formatCode="_-* #,##0.000\ _₽_-;\-* #,##0.000\ _₽_-;_-* &quot;-&quot;??\ _₽_-;_-@_-"/>
    <numFmt numFmtId="171" formatCode="0.0000"/>
    <numFmt numFmtId="172" formatCode="0.000000"/>
    <numFmt numFmtId="173" formatCode="0.0000000"/>
    <numFmt numFmtId="174" formatCode="0.00000"/>
    <numFmt numFmtId="175" formatCode="0.0"/>
    <numFmt numFmtId="176" formatCode="0.0%"/>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7"/>
      <name val="Times New Roman"/>
      <family val="1"/>
      <charset val="204"/>
    </font>
    <font>
      <b/>
      <sz val="7"/>
      <name val="Times New Roman"/>
      <family val="1"/>
      <charset val="204"/>
    </font>
    <font>
      <sz val="10"/>
      <name val="Helv"/>
    </font>
    <font>
      <b/>
      <u/>
      <sz val="12"/>
      <color theme="1"/>
      <name val="Times New Roman"/>
      <family val="1"/>
      <charset val="204"/>
    </font>
    <font>
      <sz val="11"/>
      <color rgb="FFFF0000"/>
      <name val="Times New Roman"/>
      <family val="1"/>
      <charset val="204"/>
    </font>
    <font>
      <u/>
      <sz val="11"/>
      <color theme="10"/>
      <name val="Calibri"/>
      <family val="2"/>
      <charset val="204"/>
      <scheme val="minor"/>
    </font>
    <font>
      <sz val="11"/>
      <color rgb="FF000000"/>
      <name val="Calibri"/>
      <family val="2"/>
      <charset val="204"/>
    </font>
    <font>
      <sz val="8"/>
      <color rgb="FF000000"/>
      <name val="Arial"/>
      <family val="2"/>
      <charset val="204"/>
    </font>
    <font>
      <b/>
      <sz val="8"/>
      <color rgb="FF000000"/>
      <name val="Arial"/>
      <family val="2"/>
      <charset val="204"/>
    </font>
    <font>
      <b/>
      <sz val="9"/>
      <color rgb="FF000000"/>
      <name val="Arial"/>
      <family val="2"/>
      <charset val="204"/>
    </font>
    <font>
      <i/>
      <sz val="8"/>
      <color rgb="FF000000"/>
      <name val="Arial"/>
      <family val="2"/>
      <charset val="204"/>
    </font>
    <font>
      <b/>
      <sz val="14"/>
      <color rgb="FF000000"/>
      <name val="Arial"/>
      <family val="2"/>
      <charset val="204"/>
    </font>
    <font>
      <sz val="10"/>
      <color rgb="FF000000"/>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9"/>
      <color rgb="FFFF0000"/>
      <name val="Calibri"/>
      <family val="2"/>
      <charset val="204"/>
      <scheme val="minor"/>
    </font>
    <font>
      <sz val="10"/>
      <color theme="1"/>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43" fontId="1" fillId="0" borderId="0" applyFont="0" applyFill="0" applyBorder="0" applyAlignment="0" applyProtection="0"/>
    <xf numFmtId="0" fontId="64" fillId="0" borderId="0" applyNumberFormat="0" applyFill="0" applyBorder="0" applyAlignment="0" applyProtection="0"/>
    <xf numFmtId="0" fontId="65" fillId="0" borderId="0"/>
  </cellStyleXfs>
  <cellXfs count="56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26" xfId="2" applyFont="1" applyFill="1" applyBorder="1" applyAlignment="1">
      <alignment horizontal="justify"/>
    </xf>
    <xf numFmtId="0" fontId="41" fillId="0" borderId="26" xfId="2" applyFont="1" applyFill="1" applyBorder="1" applyAlignment="1">
      <alignment horizontal="justify"/>
    </xf>
    <xf numFmtId="0" fontId="41" fillId="0" borderId="27" xfId="2" applyFont="1" applyFill="1" applyBorder="1" applyAlignment="1">
      <alignment horizontal="justify"/>
    </xf>
    <xf numFmtId="0" fontId="42" fillId="0" borderId="26" xfId="2" applyFont="1" applyFill="1" applyBorder="1" applyAlignment="1">
      <alignment vertical="top" wrapText="1"/>
    </xf>
    <xf numFmtId="0" fontId="42" fillId="0" borderId="28" xfId="2" applyFont="1" applyFill="1" applyBorder="1" applyAlignment="1">
      <alignment vertical="top" wrapText="1"/>
    </xf>
    <xf numFmtId="0" fontId="41" fillId="0" borderId="29" xfId="2" applyFont="1" applyFill="1" applyBorder="1" applyAlignment="1">
      <alignment horizontal="justify" vertical="top" wrapText="1"/>
    </xf>
    <xf numFmtId="0" fontId="42" fillId="0" borderId="27"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7" xfId="2" applyFont="1" applyFill="1" applyBorder="1" applyAlignment="1">
      <alignment vertical="top" wrapText="1"/>
    </xf>
    <xf numFmtId="0" fontId="41" fillId="0" borderId="30" xfId="2" applyFont="1" applyFill="1" applyBorder="1" applyAlignment="1">
      <alignment vertical="top" wrapText="1"/>
    </xf>
    <xf numFmtId="0" fontId="42" fillId="0" borderId="28" xfId="2" applyFont="1" applyFill="1" applyBorder="1" applyAlignment="1">
      <alignment horizontal="justify" vertical="top" wrapText="1"/>
    </xf>
    <xf numFmtId="0" fontId="42" fillId="0" borderId="26" xfId="2" applyFont="1" applyFill="1" applyBorder="1" applyAlignment="1">
      <alignment horizontal="justify" vertical="top" wrapText="1"/>
    </xf>
    <xf numFmtId="0" fontId="41" fillId="0" borderId="31" xfId="2" quotePrefix="1" applyFont="1" applyFill="1" applyBorder="1" applyAlignment="1">
      <alignment horizontal="justify" vertical="top" wrapText="1"/>
    </xf>
    <xf numFmtId="0" fontId="41" fillId="0" borderId="32" xfId="2" applyFont="1" applyFill="1" applyBorder="1" applyAlignment="1">
      <alignment horizontal="justify" vertical="top" wrapText="1"/>
    </xf>
    <xf numFmtId="0" fontId="42" fillId="0" borderId="27" xfId="2" applyFont="1" applyFill="1" applyBorder="1" applyAlignment="1">
      <alignment horizontal="left" vertical="center" wrapText="1"/>
    </xf>
    <xf numFmtId="0" fontId="41" fillId="0" borderId="31" xfId="2" applyFont="1" applyFill="1" applyBorder="1" applyAlignment="1">
      <alignment horizontal="justify" vertical="top" wrapText="1"/>
    </xf>
    <xf numFmtId="0" fontId="42" fillId="0" borderId="27" xfId="2" applyFont="1" applyFill="1" applyBorder="1" applyAlignment="1">
      <alignment horizontal="center" vertical="center" wrapText="1"/>
    </xf>
    <xf numFmtId="0" fontId="41" fillId="0" borderId="28"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left" vertical="top" wrapText="1"/>
    </xf>
    <xf numFmtId="0" fontId="36" fillId="0" borderId="1" xfId="2" applyFont="1" applyFill="1" applyBorder="1" applyAlignment="1">
      <alignment horizontal="center" vertical="center" wrapText="1"/>
    </xf>
    <xf numFmtId="14" fontId="41" fillId="0" borderId="31" xfId="2" applyNumberFormat="1" applyFont="1" applyFill="1" applyBorder="1" applyAlignment="1">
      <alignment horizontal="justify" vertical="top" wrapText="1"/>
    </xf>
    <xf numFmtId="17" fontId="37" fillId="0" borderId="1" xfId="49" applyNumberFormat="1" applyFont="1" applyBorder="1" applyAlignment="1">
      <alignment horizontal="center" vertical="center"/>
    </xf>
    <xf numFmtId="0" fontId="42" fillId="0" borderId="24" xfId="2" applyFont="1" applyFill="1" applyBorder="1" applyAlignment="1">
      <alignment vertical="top" wrapText="1"/>
    </xf>
    <xf numFmtId="0" fontId="41" fillId="0" borderId="33" xfId="2" applyFont="1" applyFill="1" applyBorder="1" applyAlignment="1">
      <alignment vertical="top" wrapText="1"/>
    </xf>
    <xf numFmtId="0" fontId="41" fillId="0" borderId="25" xfId="2" applyFont="1" applyFill="1" applyBorder="1" applyAlignment="1">
      <alignment vertical="top" wrapText="1"/>
    </xf>
    <xf numFmtId="0" fontId="41" fillId="0" borderId="1" xfId="2" applyFont="1" applyFill="1" applyBorder="1" applyAlignment="1">
      <alignment vertical="top" wrapText="1"/>
    </xf>
    <xf numFmtId="0" fontId="11" fillId="0" borderId="0" xfId="62" applyFont="1" applyAlignment="1">
      <alignment horizontal="center" vertical="center"/>
    </xf>
    <xf numFmtId="0" fontId="11" fillId="0" borderId="1" xfId="2" applyNumberFormat="1" applyFont="1" applyFill="1" applyBorder="1" applyAlignment="1">
      <alignment horizontal="center" vertical="center" wrapText="1"/>
    </xf>
    <xf numFmtId="0" fontId="41" fillId="0" borderId="31" xfId="67" quotePrefix="1" applyNumberFormat="1" applyFont="1" applyFill="1" applyBorder="1" applyAlignment="1">
      <alignment horizontal="justify" vertical="top" wrapText="1"/>
    </xf>
    <xf numFmtId="0" fontId="63" fillId="0" borderId="31" xfId="2" quotePrefix="1" applyNumberFormat="1" applyFont="1" applyFill="1" applyBorder="1" applyAlignment="1">
      <alignment horizontal="justify" vertical="top" wrapText="1"/>
    </xf>
    <xf numFmtId="0" fontId="41" fillId="0" borderId="31" xfId="2" quotePrefix="1" applyNumberFormat="1" applyFont="1" applyFill="1" applyBorder="1" applyAlignment="1">
      <alignment horizontal="justify" vertical="top" wrapText="1"/>
    </xf>
    <xf numFmtId="0" fontId="41" fillId="0" borderId="32" xfId="2" applyNumberFormat="1" applyFont="1" applyFill="1" applyBorder="1" applyAlignment="1">
      <alignment horizontal="justify" vertical="top" wrapText="1"/>
    </xf>
    <xf numFmtId="0" fontId="41" fillId="0" borderId="34" xfId="2" applyNumberFormat="1" applyFont="1" applyFill="1" applyBorder="1" applyAlignment="1">
      <alignment horizontal="justify" vertical="top" wrapText="1"/>
    </xf>
    <xf numFmtId="0" fontId="41" fillId="0" borderId="26" xfId="2" applyNumberFormat="1" applyFont="1" applyFill="1" applyBorder="1" applyAlignment="1">
      <alignment horizontal="justify" vertical="top" wrapText="1"/>
    </xf>
    <xf numFmtId="0" fontId="3" fillId="0" borderId="1" xfId="1" applyBorder="1" applyAlignment="1">
      <alignment horizontal="center" vertical="center"/>
    </xf>
    <xf numFmtId="168" fontId="43" fillId="0" borderId="1" xfId="2" applyNumberFormat="1" applyFont="1" applyFill="1" applyBorder="1" applyAlignment="1">
      <alignment horizontal="center" vertical="top" wrapText="1"/>
    </xf>
    <xf numFmtId="0" fontId="36" fillId="0" borderId="1" xfId="0" applyFont="1" applyBorder="1" applyAlignment="1">
      <alignment horizontal="justify" vertical="center"/>
    </xf>
    <xf numFmtId="167" fontId="11"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center" vertical="center" wrapText="1"/>
    </xf>
    <xf numFmtId="16" fontId="43" fillId="0" borderId="1" xfId="2" applyNumberFormat="1" applyFont="1" applyBorder="1" applyAlignment="1">
      <alignment horizontal="center" vertical="top" wrapText="1"/>
    </xf>
    <xf numFmtId="49" fontId="43" fillId="0" borderId="1" xfId="2" applyNumberFormat="1" applyFont="1" applyBorder="1" applyAlignment="1">
      <alignment horizontal="center" vertical="top" wrapText="1"/>
    </xf>
    <xf numFmtId="0" fontId="11" fillId="0" borderId="1" xfId="2" applyFont="1" applyFill="1" applyBorder="1" applyAlignment="1">
      <alignment horizontal="center"/>
    </xf>
    <xf numFmtId="0" fontId="46" fillId="0" borderId="1" xfId="62" applyFont="1" applyFill="1" applyBorder="1" applyAlignment="1">
      <alignment horizontal="center" vertical="center" wrapText="1"/>
    </xf>
    <xf numFmtId="0" fontId="11" fillId="0" borderId="1" xfId="2" applyFont="1" applyFill="1" applyBorder="1" applyAlignment="1">
      <alignment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169" fontId="46" fillId="25" borderId="35" xfId="0" applyNumberFormat="1" applyFont="1" applyFill="1" applyBorder="1" applyAlignment="1">
      <alignment horizontal="left" vertical="center" wrapText="1"/>
    </xf>
    <xf numFmtId="0" fontId="7" fillId="25" borderId="1" xfId="1" applyFont="1" applyFill="1" applyBorder="1" applyAlignment="1">
      <alignment horizontal="center" vertical="center"/>
    </xf>
    <xf numFmtId="0" fontId="7" fillId="25" borderId="4" xfId="1" applyFont="1" applyFill="1" applyBorder="1" applyAlignment="1">
      <alignment vertical="center" wrapText="1"/>
    </xf>
    <xf numFmtId="0" fontId="7" fillId="25" borderId="1" xfId="1"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170" fontId="11" fillId="0" borderId="1" xfId="68" applyNumberFormat="1" applyFont="1" applyFill="1" applyBorder="1" applyAlignment="1">
      <alignment horizontal="left" vertical="center" wrapText="1"/>
    </xf>
    <xf numFmtId="49" fontId="38" fillId="0" borderId="35" xfId="49" applyNumberFormat="1" applyFont="1" applyBorder="1" applyAlignment="1">
      <alignment horizontal="center" vertical="center" wrapText="1"/>
    </xf>
    <xf numFmtId="0" fontId="38" fillId="0" borderId="35" xfId="49"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7" fillId="0" borderId="0" xfId="1" applyFont="1" applyFill="1" applyAlignment="1">
      <alignment horizontal="center" vertical="center"/>
    </xf>
    <xf numFmtId="0" fontId="41" fillId="0" borderId="28" xfId="2" applyFont="1" applyFill="1" applyBorder="1" applyAlignment="1">
      <alignment horizontal="left" vertical="top" wrapText="1"/>
    </xf>
    <xf numFmtId="0" fontId="41" fillId="0" borderId="1" xfId="2" applyFont="1" applyFill="1" applyBorder="1" applyAlignment="1">
      <alignment horizontal="left" vertical="top" wrapText="1"/>
    </xf>
    <xf numFmtId="0" fontId="41" fillId="0" borderId="26" xfId="2" applyFont="1" applyFill="1" applyBorder="1" applyAlignment="1">
      <alignment horizontal="left" vertical="top" wrapText="1"/>
    </xf>
    <xf numFmtId="0" fontId="41" fillId="0" borderId="31" xfId="2" applyFont="1" applyFill="1" applyBorder="1" applyAlignment="1">
      <alignment horizontal="left" vertical="top" wrapText="1"/>
    </xf>
    <xf numFmtId="0" fontId="41" fillId="25" borderId="27" xfId="2" applyFont="1" applyFill="1" applyBorder="1" applyAlignment="1">
      <alignment horizontal="left" vertical="center" wrapText="1"/>
    </xf>
    <xf numFmtId="0" fontId="11" fillId="0" borderId="35"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35" xfId="62" applyFont="1" applyBorder="1" applyAlignment="1">
      <alignment horizontal="center" vertical="center"/>
    </xf>
    <xf numFmtId="0" fontId="7" fillId="25" borderId="1" xfId="1" applyFont="1" applyFill="1" applyBorder="1" applyAlignment="1">
      <alignment horizontal="left" vertical="center" wrapText="1"/>
    </xf>
    <xf numFmtId="0" fontId="0" fillId="0" borderId="35" xfId="0" applyBorder="1" applyAlignment="1">
      <alignment horizontal="center" vertical="center" wrapText="1"/>
    </xf>
    <xf numFmtId="2" fontId="11" fillId="0" borderId="1" xfId="2" applyNumberFormat="1" applyFont="1" applyFill="1" applyBorder="1" applyAlignment="1">
      <alignment horizontal="center" vertical="center" wrapText="1"/>
    </xf>
    <xf numFmtId="170" fontId="11" fillId="0" borderId="1" xfId="68" applyNumberFormat="1" applyFont="1" applyFill="1" applyBorder="1" applyAlignment="1">
      <alignment horizontal="center" vertical="center" wrapText="1"/>
    </xf>
    <xf numFmtId="170" fontId="11" fillId="0" borderId="35" xfId="2" applyNumberFormat="1" applyFont="1" applyBorder="1" applyAlignment="1">
      <alignment horizontal="center" vertical="center"/>
    </xf>
    <xf numFmtId="0" fontId="11" fillId="0" borderId="35" xfId="2" applyFont="1" applyBorder="1" applyAlignment="1">
      <alignment horizontal="center" vertical="center"/>
    </xf>
    <xf numFmtId="0" fontId="41" fillId="0" borderId="31" xfId="2" applyFont="1" applyFill="1" applyBorder="1" applyAlignment="1">
      <alignment vertical="center" wrapText="1"/>
    </xf>
    <xf numFmtId="0" fontId="7" fillId="0" borderId="35" xfId="1" applyFont="1" applyBorder="1" applyAlignment="1">
      <alignment vertical="center" wrapText="1"/>
    </xf>
    <xf numFmtId="0" fontId="64" fillId="0" borderId="0" xfId="69" applyAlignment="1">
      <alignment horizontal="center" vertical="center"/>
    </xf>
    <xf numFmtId="0" fontId="66" fillId="0" borderId="0" xfId="0" applyNumberFormat="1" applyFont="1" applyFill="1" applyBorder="1" applyAlignment="1" applyProtection="1"/>
    <xf numFmtId="0" fontId="66" fillId="0" borderId="0" xfId="0" applyNumberFormat="1" applyFont="1" applyFill="1" applyBorder="1" applyAlignment="1" applyProtection="1">
      <alignment wrapText="1"/>
    </xf>
    <xf numFmtId="0" fontId="68" fillId="0" borderId="0" xfId="0" applyNumberFormat="1" applyFont="1" applyFill="1" applyBorder="1" applyAlignment="1" applyProtection="1">
      <alignment wrapText="1"/>
    </xf>
    <xf numFmtId="0" fontId="67" fillId="0" borderId="0" xfId="0" applyNumberFormat="1" applyFont="1" applyFill="1" applyBorder="1" applyAlignment="1" applyProtection="1">
      <alignment wrapText="1"/>
    </xf>
    <xf numFmtId="0" fontId="43" fillId="0" borderId="35" xfId="62" applyFont="1" applyBorder="1" applyAlignment="1">
      <alignment horizontal="center" vertical="center" wrapText="1"/>
    </xf>
    <xf numFmtId="0" fontId="66" fillId="0" borderId="0" xfId="0" applyNumberFormat="1" applyFont="1" applyFill="1" applyBorder="1" applyAlignment="1" applyProtection="1">
      <alignment horizontal="right"/>
    </xf>
    <xf numFmtId="0" fontId="67" fillId="0" borderId="0" xfId="0" applyNumberFormat="1" applyFont="1" applyFill="1" applyBorder="1" applyAlignment="1" applyProtection="1">
      <alignment vertical="top"/>
    </xf>
    <xf numFmtId="0" fontId="66" fillId="0" borderId="20" xfId="0" applyNumberFormat="1" applyFont="1" applyFill="1" applyBorder="1" applyAlignment="1" applyProtection="1"/>
    <xf numFmtId="0" fontId="66" fillId="0" borderId="20" xfId="0" applyNumberFormat="1" applyFont="1" applyFill="1" applyBorder="1" applyAlignment="1" applyProtection="1">
      <alignment horizontal="right"/>
    </xf>
    <xf numFmtId="0" fontId="66" fillId="0" borderId="0" xfId="0" applyNumberFormat="1" applyFont="1" applyFill="1" applyBorder="1" applyAlignment="1" applyProtection="1">
      <alignment vertical="top"/>
    </xf>
    <xf numFmtId="0" fontId="67" fillId="0" borderId="0" xfId="0" applyNumberFormat="1" applyFont="1" applyFill="1" applyBorder="1" applyAlignment="1" applyProtection="1">
      <alignment horizontal="center"/>
    </xf>
    <xf numFmtId="0" fontId="66" fillId="0" borderId="0" xfId="0" applyNumberFormat="1" applyFont="1" applyFill="1" applyBorder="1" applyAlignment="1" applyProtection="1">
      <alignment horizontal="left" vertical="top"/>
    </xf>
    <xf numFmtId="0" fontId="66" fillId="0" borderId="0" xfId="0" applyNumberFormat="1" applyFont="1" applyFill="1" applyBorder="1" applyAlignment="1" applyProtection="1">
      <alignment horizontal="left"/>
    </xf>
    <xf numFmtId="0" fontId="66" fillId="0" borderId="20" xfId="0" applyNumberFormat="1" applyFont="1" applyFill="1" applyBorder="1" applyAlignment="1" applyProtection="1">
      <alignment vertical="top"/>
    </xf>
    <xf numFmtId="0" fontId="69" fillId="0" borderId="0" xfId="0" applyNumberFormat="1" applyFont="1" applyFill="1" applyBorder="1" applyAlignment="1" applyProtection="1">
      <alignment horizontal="center" vertical="top"/>
    </xf>
    <xf numFmtId="0" fontId="70" fillId="0" borderId="0" xfId="0" applyNumberFormat="1" applyFont="1" applyFill="1" applyBorder="1" applyAlignment="1" applyProtection="1">
      <alignment horizontal="center"/>
    </xf>
    <xf numFmtId="0" fontId="66" fillId="0" borderId="20" xfId="0" applyNumberFormat="1" applyFont="1" applyFill="1" applyBorder="1" applyAlignment="1" applyProtection="1">
      <alignment horizontal="center"/>
    </xf>
    <xf numFmtId="0" fontId="69" fillId="0" borderId="0" xfId="0" applyNumberFormat="1" applyFont="1" applyFill="1" applyBorder="1" applyAlignment="1" applyProtection="1"/>
    <xf numFmtId="3" fontId="66" fillId="0" borderId="0" xfId="0" applyNumberFormat="1" applyFont="1" applyFill="1" applyBorder="1" applyAlignment="1" applyProtection="1">
      <alignment horizontal="right" vertical="top"/>
    </xf>
    <xf numFmtId="0" fontId="69" fillId="0" borderId="0" xfId="0" applyNumberFormat="1" applyFont="1" applyFill="1" applyBorder="1" applyAlignment="1" applyProtection="1">
      <alignment horizontal="center"/>
    </xf>
    <xf numFmtId="0" fontId="67" fillId="0" borderId="0" xfId="0" applyNumberFormat="1" applyFont="1" applyFill="1" applyBorder="1" applyAlignment="1" applyProtection="1">
      <alignment horizontal="left"/>
    </xf>
    <xf numFmtId="0" fontId="66" fillId="0" borderId="0" xfId="0" applyNumberFormat="1" applyFont="1" applyFill="1" applyBorder="1" applyAlignment="1" applyProtection="1">
      <alignment horizontal="center"/>
    </xf>
    <xf numFmtId="2" fontId="66" fillId="0" borderId="20" xfId="0" applyNumberFormat="1" applyFont="1" applyFill="1" applyBorder="1" applyAlignment="1" applyProtection="1"/>
    <xf numFmtId="49" fontId="66" fillId="0" borderId="20" xfId="0" applyNumberFormat="1" applyFont="1" applyFill="1" applyBorder="1" applyAlignment="1" applyProtection="1">
      <alignment horizontal="right"/>
    </xf>
    <xf numFmtId="0" fontId="66" fillId="0" borderId="0" xfId="0" applyNumberFormat="1" applyFont="1" applyFill="1" applyBorder="1" applyAlignment="1" applyProtection="1">
      <alignment vertical="center" wrapText="1"/>
    </xf>
    <xf numFmtId="2" fontId="66" fillId="0" borderId="0" xfId="0" applyNumberFormat="1" applyFont="1" applyFill="1" applyBorder="1" applyAlignment="1" applyProtection="1"/>
    <xf numFmtId="49" fontId="66" fillId="0" borderId="0" xfId="0" applyNumberFormat="1" applyFont="1" applyFill="1" applyBorder="1" applyAlignment="1" applyProtection="1">
      <alignment horizontal="right"/>
    </xf>
    <xf numFmtId="49" fontId="66" fillId="0" borderId="40" xfId="0" applyNumberFormat="1" applyFont="1" applyFill="1" applyBorder="1" applyAlignment="1" applyProtection="1">
      <alignment horizontal="right"/>
    </xf>
    <xf numFmtId="2" fontId="66" fillId="0" borderId="40" xfId="0" applyNumberFormat="1" applyFont="1" applyFill="1" applyBorder="1" applyAlignment="1" applyProtection="1">
      <alignment horizontal="right"/>
    </xf>
    <xf numFmtId="0" fontId="66" fillId="0" borderId="0" xfId="0" applyNumberFormat="1" applyFont="1" applyFill="1" applyBorder="1" applyAlignment="1" applyProtection="1">
      <alignment vertical="center"/>
    </xf>
    <xf numFmtId="0" fontId="66" fillId="0" borderId="35" xfId="0" applyNumberFormat="1" applyFont="1" applyFill="1" applyBorder="1" applyAlignment="1" applyProtection="1">
      <alignment horizontal="center" vertical="center" wrapText="1"/>
    </xf>
    <xf numFmtId="0" fontId="66" fillId="0" borderId="35" xfId="0" applyNumberFormat="1" applyFont="1" applyFill="1" applyBorder="1" applyAlignment="1" applyProtection="1">
      <alignment horizontal="center" vertical="center"/>
    </xf>
    <xf numFmtId="1" fontId="67" fillId="0" borderId="38" xfId="0" applyNumberFormat="1" applyFont="1" applyFill="1" applyBorder="1" applyAlignment="1" applyProtection="1">
      <alignment horizontal="center" vertical="top" wrapText="1"/>
    </xf>
    <xf numFmtId="0" fontId="67" fillId="0" borderId="36" xfId="0" applyNumberFormat="1" applyFont="1" applyFill="1" applyBorder="1" applyAlignment="1" applyProtection="1">
      <alignment horizontal="left" vertical="top" wrapText="1"/>
    </xf>
    <xf numFmtId="0" fontId="67" fillId="0" borderId="36" xfId="0" applyNumberFormat="1" applyFont="1" applyFill="1" applyBorder="1" applyAlignment="1" applyProtection="1">
      <alignment horizontal="center" vertical="top" wrapText="1"/>
    </xf>
    <xf numFmtId="171" fontId="67" fillId="0" borderId="36" xfId="0" applyNumberFormat="1" applyFont="1" applyFill="1" applyBorder="1" applyAlignment="1" applyProtection="1">
      <alignment horizontal="center" vertical="top" wrapText="1"/>
    </xf>
    <xf numFmtId="4" fontId="67" fillId="0" borderId="36" xfId="0" applyNumberFormat="1" applyFont="1" applyFill="1" applyBorder="1" applyAlignment="1" applyProtection="1">
      <alignment horizontal="right" vertical="top" wrapText="1"/>
    </xf>
    <xf numFmtId="3" fontId="67" fillId="0" borderId="37" xfId="0" applyNumberFormat="1" applyFont="1" applyFill="1" applyBorder="1" applyAlignment="1" applyProtection="1">
      <alignment horizontal="right" vertical="top" wrapText="1"/>
    </xf>
    <xf numFmtId="0" fontId="66" fillId="0" borderId="5" xfId="0" applyNumberFormat="1" applyFont="1" applyFill="1" applyBorder="1" applyAlignment="1" applyProtection="1">
      <alignment horizontal="center" vertical="top" wrapText="1"/>
    </xf>
    <xf numFmtId="0" fontId="66" fillId="0" borderId="0" xfId="0" applyNumberFormat="1" applyFont="1" applyFill="1" applyBorder="1" applyAlignment="1" applyProtection="1">
      <alignment horizontal="left" vertical="top" wrapText="1"/>
    </xf>
    <xf numFmtId="0" fontId="66" fillId="0" borderId="5" xfId="0" applyNumberFormat="1" applyFont="1" applyFill="1" applyBorder="1" applyAlignment="1" applyProtection="1">
      <alignment vertical="center" wrapText="1"/>
    </xf>
    <xf numFmtId="0" fontId="66" fillId="0" borderId="0" xfId="0" applyNumberFormat="1" applyFont="1" applyFill="1" applyBorder="1" applyAlignment="1" applyProtection="1">
      <alignment horizontal="right" vertical="top" wrapText="1"/>
    </xf>
    <xf numFmtId="0" fontId="66" fillId="0" borderId="5" xfId="0" applyNumberFormat="1" applyFont="1" applyFill="1" applyBorder="1" applyAlignment="1" applyProtection="1">
      <alignment horizontal="center" vertical="center" wrapText="1"/>
    </xf>
    <xf numFmtId="1" fontId="66" fillId="0" borderId="0" xfId="0" applyNumberFormat="1" applyFont="1" applyFill="1" applyBorder="1" applyAlignment="1" applyProtection="1">
      <alignment horizontal="right" vertical="top" wrapText="1"/>
    </xf>
    <xf numFmtId="0" fontId="66" fillId="0" borderId="0" xfId="0" applyNumberFormat="1" applyFont="1" applyFill="1" applyBorder="1" applyAlignment="1" applyProtection="1">
      <alignment horizontal="center" vertical="top" wrapText="1"/>
    </xf>
    <xf numFmtId="4" fontId="66" fillId="0" borderId="0" xfId="0" applyNumberFormat="1" applyFont="1" applyFill="1" applyBorder="1" applyAlignment="1" applyProtection="1">
      <alignment horizontal="right" vertical="top" wrapText="1"/>
    </xf>
    <xf numFmtId="2" fontId="66" fillId="0" borderId="0" xfId="0" applyNumberFormat="1" applyFont="1" applyFill="1" applyBorder="1" applyAlignment="1" applyProtection="1">
      <alignment horizontal="center" vertical="top" wrapText="1"/>
    </xf>
    <xf numFmtId="3" fontId="66" fillId="0" borderId="42" xfId="0" applyNumberFormat="1" applyFont="1" applyFill="1" applyBorder="1" applyAlignment="1" applyProtection="1">
      <alignment horizontal="right" vertical="top" wrapText="1"/>
    </xf>
    <xf numFmtId="172" fontId="66" fillId="0" borderId="0" xfId="0" applyNumberFormat="1" applyFont="1" applyFill="1" applyBorder="1" applyAlignment="1" applyProtection="1">
      <alignment horizontal="center" vertical="top" wrapText="1"/>
    </xf>
    <xf numFmtId="173" fontId="66" fillId="0" borderId="0" xfId="0" applyNumberFormat="1" applyFont="1" applyFill="1" applyBorder="1" applyAlignment="1" applyProtection="1">
      <alignment horizontal="center" vertical="top" wrapText="1"/>
    </xf>
    <xf numFmtId="0" fontId="66" fillId="0" borderId="36" xfId="0" applyNumberFormat="1" applyFont="1" applyFill="1" applyBorder="1" applyAlignment="1" applyProtection="1">
      <alignment horizontal="center" vertical="top" wrapText="1"/>
    </xf>
    <xf numFmtId="4" fontId="66" fillId="0" borderId="36" xfId="0" applyNumberFormat="1" applyFont="1" applyFill="1" applyBorder="1" applyAlignment="1" applyProtection="1">
      <alignment horizontal="right" vertical="top" wrapText="1"/>
    </xf>
    <xf numFmtId="3" fontId="66" fillId="0" borderId="37" xfId="0" applyNumberFormat="1" applyFont="1" applyFill="1" applyBorder="1" applyAlignment="1" applyProtection="1">
      <alignment horizontal="right" vertical="top" wrapText="1"/>
    </xf>
    <xf numFmtId="1" fontId="66" fillId="0" borderId="0" xfId="0" applyNumberFormat="1" applyFont="1" applyFill="1" applyBorder="1" applyAlignment="1" applyProtection="1">
      <alignment horizontal="center" vertical="top" wrapText="1"/>
    </xf>
    <xf numFmtId="0" fontId="67" fillId="0" borderId="5" xfId="0" applyNumberFormat="1" applyFont="1" applyFill="1" applyBorder="1" applyAlignment="1" applyProtection="1">
      <alignment horizontal="center" vertical="top" wrapText="1"/>
    </xf>
    <xf numFmtId="0" fontId="67" fillId="0" borderId="0" xfId="0" applyNumberFormat="1" applyFont="1" applyFill="1" applyBorder="1" applyAlignment="1" applyProtection="1">
      <alignment horizontal="left" vertical="top" wrapText="1"/>
    </xf>
    <xf numFmtId="167" fontId="67" fillId="0" borderId="36" xfId="0" applyNumberFormat="1" applyFont="1" applyFill="1" applyBorder="1" applyAlignment="1" applyProtection="1">
      <alignment horizontal="center" vertical="top" wrapText="1"/>
    </xf>
    <xf numFmtId="174" fontId="66" fillId="0" borderId="0" xfId="0" applyNumberFormat="1" applyFont="1" applyFill="1" applyBorder="1" applyAlignment="1" applyProtection="1">
      <alignment horizontal="center" vertical="top" wrapText="1"/>
    </xf>
    <xf numFmtId="1" fontId="67" fillId="0" borderId="36" xfId="0" applyNumberFormat="1" applyFont="1" applyFill="1" applyBorder="1" applyAlignment="1" applyProtection="1">
      <alignment horizontal="center" vertical="top" wrapText="1"/>
    </xf>
    <xf numFmtId="175" fontId="66" fillId="0" borderId="0" xfId="0" applyNumberFormat="1" applyFont="1" applyFill="1" applyBorder="1" applyAlignment="1" applyProtection="1">
      <alignment horizontal="center" vertical="top" wrapText="1"/>
    </xf>
    <xf numFmtId="167" fontId="66" fillId="0" borderId="0" xfId="0" applyNumberFormat="1" applyFont="1" applyFill="1" applyBorder="1" applyAlignment="1" applyProtection="1">
      <alignment horizontal="center" vertical="top" wrapText="1"/>
    </xf>
    <xf numFmtId="171" fontId="66" fillId="0" borderId="0" xfId="0" applyNumberFormat="1" applyFont="1" applyFill="1" applyBorder="1" applyAlignment="1" applyProtection="1">
      <alignment horizontal="center" vertical="top" wrapText="1"/>
    </xf>
    <xf numFmtId="2" fontId="67" fillId="0" borderId="36" xfId="0" applyNumberFormat="1" applyFont="1" applyFill="1" applyBorder="1" applyAlignment="1" applyProtection="1">
      <alignment horizontal="center" vertical="top" wrapText="1"/>
    </xf>
    <xf numFmtId="175" fontId="67" fillId="0" borderId="36" xfId="0" applyNumberFormat="1" applyFont="1" applyFill="1" applyBorder="1" applyAlignment="1" applyProtection="1">
      <alignment horizontal="center" vertical="top" wrapText="1"/>
    </xf>
    <xf numFmtId="0" fontId="67" fillId="0" borderId="0" xfId="0" applyNumberFormat="1" applyFont="1" applyFill="1" applyBorder="1" applyAlignment="1" applyProtection="1">
      <alignment horizontal="center" vertical="top" wrapText="1"/>
    </xf>
    <xf numFmtId="0" fontId="67" fillId="0" borderId="0" xfId="0" applyNumberFormat="1" applyFont="1" applyFill="1" applyBorder="1" applyAlignment="1" applyProtection="1">
      <alignment horizontal="right" vertical="top" wrapText="1"/>
    </xf>
    <xf numFmtId="0" fontId="66" fillId="0" borderId="38" xfId="0" applyNumberFormat="1" applyFont="1" applyFill="1" applyBorder="1" applyAlignment="1" applyProtection="1"/>
    <xf numFmtId="0" fontId="67" fillId="0" borderId="36" xfId="0" applyNumberFormat="1" applyFont="1" applyFill="1" applyBorder="1" applyAlignment="1" applyProtection="1">
      <alignment horizontal="right" vertical="top" wrapText="1"/>
    </xf>
    <xf numFmtId="4" fontId="67" fillId="0" borderId="36" xfId="0" applyNumberFormat="1" applyFont="1" applyFill="1" applyBorder="1" applyAlignment="1" applyProtection="1">
      <alignment horizontal="right" vertical="top"/>
    </xf>
    <xf numFmtId="2" fontId="67" fillId="0" borderId="36" xfId="0" applyNumberFormat="1" applyFont="1" applyFill="1" applyBorder="1" applyAlignment="1" applyProtection="1">
      <alignment horizontal="center" vertical="top"/>
    </xf>
    <xf numFmtId="3" fontId="67" fillId="0" borderId="37" xfId="0" applyNumberFormat="1" applyFont="1" applyFill="1" applyBorder="1" applyAlignment="1" applyProtection="1">
      <alignment horizontal="right" vertical="top"/>
    </xf>
    <xf numFmtId="0" fontId="66" fillId="0" borderId="0" xfId="0" applyNumberFormat="1" applyFont="1" applyFill="1" applyBorder="1" applyAlignment="1" applyProtection="1">
      <alignment vertical="top" wrapText="1"/>
    </xf>
    <xf numFmtId="4" fontId="67" fillId="0" borderId="0" xfId="0" applyNumberFormat="1" applyFont="1" applyFill="1" applyBorder="1" applyAlignment="1" applyProtection="1">
      <alignment horizontal="right" vertical="top" wrapText="1"/>
    </xf>
    <xf numFmtId="2" fontId="67" fillId="0" borderId="0" xfId="0" applyNumberFormat="1" applyFont="1" applyFill="1" applyBorder="1" applyAlignment="1" applyProtection="1">
      <alignment horizontal="center" vertical="top" wrapText="1"/>
    </xf>
    <xf numFmtId="3" fontId="67" fillId="0" borderId="42" xfId="0" applyNumberFormat="1" applyFont="1" applyFill="1" applyBorder="1" applyAlignment="1" applyProtection="1">
      <alignment horizontal="right" vertical="top" wrapText="1"/>
    </xf>
    <xf numFmtId="4" fontId="66" fillId="0" borderId="0" xfId="0" applyNumberFormat="1" applyFont="1" applyFill="1" applyBorder="1" applyAlignment="1" applyProtection="1">
      <alignment vertical="top"/>
    </xf>
    <xf numFmtId="2" fontId="66" fillId="0" borderId="0" xfId="0" applyNumberFormat="1" applyFont="1" applyFill="1" applyBorder="1" applyAlignment="1" applyProtection="1">
      <alignment vertical="top"/>
    </xf>
    <xf numFmtId="3" fontId="66" fillId="0" borderId="0" xfId="0" applyNumberFormat="1" applyFont="1" applyFill="1" applyBorder="1" applyAlignment="1" applyProtection="1">
      <alignment vertical="top"/>
    </xf>
    <xf numFmtId="0" fontId="67" fillId="0" borderId="36" xfId="0" applyNumberFormat="1" applyFont="1" applyFill="1" applyBorder="1" applyAlignment="1" applyProtection="1">
      <alignment horizontal="center" vertical="top"/>
    </xf>
    <xf numFmtId="0" fontId="66" fillId="0" borderId="5" xfId="0" applyNumberFormat="1" applyFont="1" applyFill="1" applyBorder="1" applyAlignment="1" applyProtection="1"/>
    <xf numFmtId="4" fontId="66" fillId="0" borderId="0" xfId="0" applyNumberFormat="1" applyFont="1" applyFill="1" applyBorder="1" applyAlignment="1" applyProtection="1">
      <alignment horizontal="right" vertical="top"/>
    </xf>
    <xf numFmtId="0" fontId="66" fillId="0" borderId="0" xfId="0" applyNumberFormat="1" applyFont="1" applyFill="1" applyBorder="1" applyAlignment="1" applyProtection="1">
      <alignment horizontal="center" vertical="top"/>
    </xf>
    <xf numFmtId="3" fontId="66" fillId="0" borderId="42" xfId="0" applyNumberFormat="1" applyFont="1" applyFill="1" applyBorder="1" applyAlignment="1" applyProtection="1">
      <alignment horizontal="right" vertical="top"/>
    </xf>
    <xf numFmtId="4" fontId="66" fillId="0" borderId="42" xfId="0" applyNumberFormat="1" applyFont="1" applyFill="1" applyBorder="1" applyAlignment="1" applyProtection="1">
      <alignment horizontal="right" vertical="top"/>
    </xf>
    <xf numFmtId="4" fontId="67" fillId="0" borderId="0" xfId="0" applyNumberFormat="1" applyFont="1" applyFill="1" applyBorder="1" applyAlignment="1" applyProtection="1">
      <alignment horizontal="right" vertical="top"/>
    </xf>
    <xf numFmtId="0" fontId="67" fillId="0" borderId="0" xfId="0" applyNumberFormat="1" applyFont="1" applyFill="1" applyBorder="1" applyAlignment="1" applyProtection="1">
      <alignment horizontal="center" vertical="top"/>
    </xf>
    <xf numFmtId="4" fontId="67" fillId="0" borderId="42" xfId="0" applyNumberFormat="1" applyFont="1" applyFill="1" applyBorder="1" applyAlignment="1" applyProtection="1">
      <alignment horizontal="right" vertical="top"/>
    </xf>
    <xf numFmtId="2" fontId="67" fillId="0" borderId="0" xfId="0" applyNumberFormat="1" applyFont="1" applyFill="1" applyBorder="1" applyAlignment="1" applyProtection="1">
      <alignment horizontal="center" vertical="top"/>
    </xf>
    <xf numFmtId="3" fontId="67" fillId="0" borderId="0" xfId="0" applyNumberFormat="1" applyFont="1" applyFill="1" applyBorder="1" applyAlignment="1" applyProtection="1">
      <alignment horizontal="right" vertical="top"/>
    </xf>
    <xf numFmtId="0" fontId="66" fillId="0" borderId="36" xfId="0" applyNumberFormat="1" applyFont="1" applyFill="1" applyBorder="1" applyAlignment="1" applyProtection="1"/>
    <xf numFmtId="0" fontId="66" fillId="0" borderId="0" xfId="0" applyNumberFormat="1" applyFont="1" applyFill="1" applyBorder="1" applyAlignment="1" applyProtection="1">
      <alignment horizontal="right" vertical="top"/>
    </xf>
    <xf numFmtId="172" fontId="67" fillId="0" borderId="36" xfId="0" applyNumberFormat="1" applyFont="1" applyFill="1" applyBorder="1" applyAlignment="1" applyProtection="1">
      <alignment horizontal="center" vertical="top" wrapText="1"/>
    </xf>
    <xf numFmtId="0" fontId="67" fillId="0" borderId="38" xfId="0" applyNumberFormat="1" applyFont="1" applyFill="1" applyBorder="1" applyAlignment="1" applyProtection="1">
      <alignment horizontal="center" vertical="top" wrapText="1"/>
    </xf>
    <xf numFmtId="174" fontId="67" fillId="0" borderId="36" xfId="0" applyNumberFormat="1" applyFont="1" applyFill="1" applyBorder="1" applyAlignment="1" applyProtection="1">
      <alignment horizontal="center" vertical="top" wrapText="1"/>
    </xf>
    <xf numFmtId="0" fontId="15" fillId="0" borderId="0" xfId="1" applyFont="1" applyAlignment="1" applyProtection="1">
      <alignment wrapText="1"/>
    </xf>
    <xf numFmtId="0" fontId="10" fillId="0" borderId="0" xfId="1" applyFont="1" applyProtection="1"/>
    <xf numFmtId="0" fontId="12" fillId="0" borderId="0" xfId="2" applyFont="1" applyAlignment="1" applyProtection="1">
      <alignment horizontal="right" vertical="center"/>
    </xf>
    <xf numFmtId="0" fontId="12" fillId="0" borderId="0" xfId="2" applyFont="1" applyAlignment="1" applyProtection="1">
      <alignment horizontal="right"/>
    </xf>
    <xf numFmtId="0" fontId="13" fillId="0" borderId="0" xfId="1" applyFont="1" applyAlignment="1" applyProtection="1">
      <alignment horizontal="left" vertical="center" wrapText="1"/>
    </xf>
    <xf numFmtId="0" fontId="43" fillId="0" borderId="0" xfId="0" applyFont="1" applyFill="1" applyAlignment="1" applyProtection="1">
      <alignment vertical="center"/>
    </xf>
    <xf numFmtId="0" fontId="5" fillId="0" borderId="0" xfId="1" applyFont="1" applyAlignment="1" applyProtection="1">
      <alignment horizontal="center" vertical="center" wrapText="1"/>
    </xf>
    <xf numFmtId="0" fontId="4" fillId="0" borderId="0" xfId="1" applyFont="1" applyFill="1" applyBorder="1" applyAlignment="1" applyProtection="1">
      <alignment horizontal="center" vertical="center" wrapText="1"/>
    </xf>
    <xf numFmtId="0" fontId="10" fillId="0" borderId="0" xfId="1" applyFont="1" applyBorder="1" applyProtection="1"/>
    <xf numFmtId="0" fontId="6" fillId="0" borderId="0" xfId="1" applyFont="1" applyProtection="1"/>
    <xf numFmtId="0" fontId="4"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71" fillId="0" borderId="0" xfId="50" applyFont="1" applyAlignment="1" applyProtection="1">
      <alignment vertical="center" wrapText="1"/>
    </xf>
    <xf numFmtId="0" fontId="40" fillId="0" borderId="0" xfId="50" applyFont="1" applyAlignment="1" applyProtection="1">
      <alignment horizontal="center" wrapText="1"/>
    </xf>
    <xf numFmtId="0" fontId="40" fillId="0" borderId="0" xfId="50" applyFont="1" applyAlignment="1" applyProtection="1">
      <alignment horizontal="center"/>
    </xf>
    <xf numFmtId="0" fontId="72" fillId="0" borderId="0" xfId="50" applyFont="1" applyAlignment="1" applyProtection="1">
      <alignment horizontal="center"/>
    </xf>
    <xf numFmtId="0" fontId="73" fillId="0" borderId="35" xfId="50" applyFont="1" applyBorder="1" applyAlignment="1" applyProtection="1">
      <alignment horizontal="center" vertical="center" wrapText="1"/>
    </xf>
    <xf numFmtId="0" fontId="73" fillId="0" borderId="35" xfId="50" applyFont="1" applyBorder="1" applyAlignment="1" applyProtection="1">
      <alignment horizontal="center" vertical="center"/>
    </xf>
    <xf numFmtId="0" fontId="46" fillId="0" borderId="0" xfId="50" applyFont="1" applyProtection="1"/>
    <xf numFmtId="0" fontId="1" fillId="0" borderId="0" xfId="50" applyAlignment="1" applyProtection="1"/>
    <xf numFmtId="0" fontId="59" fillId="0" borderId="0" xfId="50" applyFont="1" applyProtection="1"/>
    <xf numFmtId="0" fontId="74" fillId="0" borderId="35" xfId="50" applyFont="1" applyBorder="1" applyAlignment="1" applyProtection="1">
      <alignment vertical="center" wrapText="1"/>
    </xf>
    <xf numFmtId="169" fontId="74" fillId="0" borderId="35" xfId="50" applyNumberFormat="1" applyFont="1" applyFill="1" applyBorder="1" applyAlignment="1" applyProtection="1">
      <alignment horizontal="center" vertical="center"/>
    </xf>
    <xf numFmtId="0" fontId="0" fillId="0" borderId="0" xfId="0" applyProtection="1"/>
    <xf numFmtId="3" fontId="74" fillId="0" borderId="35" xfId="50" applyNumberFormat="1" applyFont="1" applyFill="1" applyBorder="1" applyAlignment="1" applyProtection="1">
      <alignment horizontal="center" vertical="center"/>
    </xf>
    <xf numFmtId="9" fontId="74" fillId="0" borderId="35" xfId="50" applyNumberFormat="1" applyFont="1" applyFill="1" applyBorder="1" applyAlignment="1" applyProtection="1">
      <alignment horizontal="center" vertical="center"/>
    </xf>
    <xf numFmtId="176" fontId="74" fillId="0" borderId="35" xfId="50" applyNumberFormat="1" applyFont="1" applyFill="1" applyBorder="1" applyAlignment="1" applyProtection="1">
      <alignment horizontal="center" vertical="center"/>
    </xf>
    <xf numFmtId="9" fontId="0" fillId="0" borderId="0" xfId="67" applyFont="1" applyProtection="1"/>
    <xf numFmtId="0" fontId="74" fillId="0" borderId="0" xfId="50" applyFont="1" applyBorder="1" applyAlignment="1" applyProtection="1">
      <alignment vertical="center" wrapText="1"/>
    </xf>
    <xf numFmtId="176" fontId="74" fillId="0" borderId="0" xfId="50" applyNumberFormat="1" applyFont="1" applyFill="1" applyBorder="1" applyAlignment="1" applyProtection="1">
      <alignment horizontal="center" vertical="center"/>
    </xf>
    <xf numFmtId="0" fontId="74" fillId="0" borderId="0" xfId="50" applyFont="1" applyBorder="1" applyProtection="1"/>
    <xf numFmtId="0" fontId="1" fillId="0" borderId="0" xfId="50" applyBorder="1" applyProtection="1"/>
    <xf numFmtId="0" fontId="73" fillId="26" borderId="35" xfId="50" applyFont="1" applyFill="1" applyBorder="1" applyAlignment="1" applyProtection="1">
      <alignment horizontal="left" vertical="center" wrapText="1"/>
    </xf>
    <xf numFmtId="0" fontId="73" fillId="26" borderId="35" xfId="50" applyFont="1" applyFill="1" applyBorder="1" applyAlignment="1" applyProtection="1">
      <alignment horizontal="center" vertical="center"/>
    </xf>
    <xf numFmtId="167" fontId="74" fillId="0" borderId="35" xfId="50" applyNumberFormat="1" applyFont="1" applyFill="1" applyBorder="1" applyAlignment="1" applyProtection="1">
      <alignment horizontal="center" vertical="center"/>
    </xf>
    <xf numFmtId="0" fontId="74" fillId="0" borderId="0" xfId="50" applyFont="1" applyBorder="1" applyAlignment="1" applyProtection="1">
      <alignment vertical="center"/>
    </xf>
    <xf numFmtId="0" fontId="74" fillId="0" borderId="0" xfId="50" applyFont="1" applyBorder="1" applyAlignment="1" applyProtection="1"/>
    <xf numFmtId="0" fontId="59" fillId="0" borderId="0" xfId="50" applyFont="1" applyBorder="1" applyProtection="1"/>
    <xf numFmtId="0" fontId="73" fillId="26" borderId="43" xfId="50" applyFont="1" applyFill="1" applyBorder="1" applyAlignment="1" applyProtection="1">
      <alignment horizontal="left" vertical="center" wrapText="1"/>
    </xf>
    <xf numFmtId="0" fontId="73" fillId="26" borderId="43" xfId="50" applyFont="1" applyFill="1" applyBorder="1" applyAlignment="1" applyProtection="1">
      <alignment horizontal="center" vertical="center"/>
    </xf>
    <xf numFmtId="0" fontId="73" fillId="27" borderId="35" xfId="50" applyFont="1" applyFill="1" applyBorder="1" applyAlignment="1" applyProtection="1">
      <alignment horizontal="left" vertical="center"/>
    </xf>
    <xf numFmtId="0" fontId="74" fillId="27" borderId="35" xfId="50" applyFont="1" applyFill="1" applyBorder="1" applyAlignment="1" applyProtection="1">
      <alignment horizontal="center" vertical="center"/>
    </xf>
    <xf numFmtId="169" fontId="73" fillId="0" borderId="35" xfId="50" applyNumberFormat="1" applyFont="1" applyFill="1" applyBorder="1" applyAlignment="1" applyProtection="1">
      <alignment horizontal="center" vertical="center"/>
    </xf>
    <xf numFmtId="169" fontId="73" fillId="27" borderId="35" xfId="50" applyNumberFormat="1" applyFont="1" applyFill="1" applyBorder="1" applyAlignment="1" applyProtection="1">
      <alignment horizontal="center" vertical="center"/>
    </xf>
    <xf numFmtId="0" fontId="75" fillId="0" borderId="0" xfId="50" applyFont="1" applyFill="1" applyProtection="1"/>
    <xf numFmtId="0" fontId="2" fillId="0" borderId="0" xfId="50" applyFont="1" applyFill="1" applyProtection="1"/>
    <xf numFmtId="0" fontId="2" fillId="27" borderId="0" xfId="50" applyFont="1" applyFill="1" applyProtection="1"/>
    <xf numFmtId="0" fontId="73" fillId="0" borderId="35" xfId="50" applyFont="1" applyBorder="1" applyAlignment="1" applyProtection="1">
      <alignment vertical="center" wrapText="1"/>
    </xf>
    <xf numFmtId="0" fontId="2" fillId="0" borderId="0" xfId="50" applyFont="1" applyProtection="1"/>
    <xf numFmtId="0" fontId="73" fillId="0" borderId="39" xfId="50" applyFont="1" applyBorder="1" applyAlignment="1" applyProtection="1">
      <alignment vertical="center" wrapText="1"/>
    </xf>
    <xf numFmtId="169" fontId="73" fillId="0" borderId="41" xfId="50" applyNumberFormat="1" applyFont="1" applyFill="1" applyBorder="1" applyAlignment="1" applyProtection="1">
      <alignment horizontal="center" vertical="center"/>
    </xf>
    <xf numFmtId="0" fontId="74" fillId="0" borderId="0" xfId="50" applyFont="1" applyAlignment="1" applyProtection="1">
      <alignment vertical="center" wrapText="1"/>
    </xf>
    <xf numFmtId="0" fontId="74" fillId="0" borderId="0" xfId="50" applyFont="1" applyAlignment="1" applyProtection="1">
      <alignment vertical="center"/>
    </xf>
    <xf numFmtId="0" fontId="74" fillId="0" borderId="0" xfId="50" applyFont="1" applyProtection="1"/>
    <xf numFmtId="0" fontId="74" fillId="0" borderId="0" xfId="50" applyFont="1" applyAlignment="1" applyProtection="1"/>
    <xf numFmtId="0" fontId="38" fillId="0" borderId="0" xfId="50" applyFont="1" applyProtection="1"/>
    <xf numFmtId="0" fontId="74" fillId="0" borderId="35" xfId="50" applyFont="1" applyFill="1" applyBorder="1" applyAlignment="1" applyProtection="1">
      <alignment horizontal="center" vertical="center"/>
    </xf>
    <xf numFmtId="0" fontId="1" fillId="0" borderId="0" xfId="50" applyAlignment="1" applyProtection="1">
      <alignment vertical="center"/>
    </xf>
    <xf numFmtId="169" fontId="74" fillId="27" borderId="35" xfId="50" applyNumberFormat="1" applyFont="1" applyFill="1" applyBorder="1" applyAlignment="1" applyProtection="1">
      <alignment horizontal="center" vertical="center"/>
    </xf>
    <xf numFmtId="169" fontId="59" fillId="0" borderId="35" xfId="50" applyNumberFormat="1" applyFont="1" applyBorder="1" applyAlignment="1" applyProtection="1">
      <alignment vertical="center"/>
    </xf>
    <xf numFmtId="169" fontId="1" fillId="0" borderId="35" xfId="50" applyNumberFormat="1" applyFont="1" applyBorder="1" applyAlignment="1" applyProtection="1">
      <alignment vertical="center"/>
    </xf>
    <xf numFmtId="0" fontId="73" fillId="0" borderId="0" xfId="50" applyFont="1" applyBorder="1" applyAlignment="1" applyProtection="1">
      <alignment vertical="center" wrapText="1"/>
    </xf>
    <xf numFmtId="3" fontId="73"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73" fillId="26" borderId="35" xfId="50" applyFont="1" applyFill="1" applyBorder="1" applyAlignment="1" applyProtection="1">
      <alignment vertical="center" wrapText="1"/>
    </xf>
    <xf numFmtId="3" fontId="73" fillId="26" borderId="35" xfId="50" applyNumberFormat="1" applyFont="1" applyFill="1" applyBorder="1" applyAlignment="1" applyProtection="1">
      <alignment horizontal="center" vertical="center" wrapText="1"/>
    </xf>
    <xf numFmtId="0" fontId="73" fillId="0" borderId="0" xfId="50" applyFont="1" applyFill="1" applyBorder="1" applyAlignment="1" applyProtection="1">
      <alignment horizontal="center" vertical="center"/>
    </xf>
    <xf numFmtId="0" fontId="60" fillId="0" borderId="0" xfId="50" applyFont="1" applyBorder="1" applyAlignment="1" applyProtection="1">
      <alignment vertical="center"/>
    </xf>
    <xf numFmtId="0" fontId="73" fillId="0" borderId="35" xfId="50" applyFont="1" applyBorder="1" applyAlignment="1" applyProtection="1">
      <alignment horizontal="left" vertical="center" wrapText="1"/>
    </xf>
    <xf numFmtId="0" fontId="38" fillId="0" borderId="0" xfId="50" applyFont="1" applyBorder="1" applyAlignment="1" applyProtection="1">
      <alignment vertical="center"/>
    </xf>
    <xf numFmtId="0" fontId="59" fillId="0" borderId="0" xfId="50" applyFont="1" applyBorder="1" applyAlignment="1" applyProtection="1">
      <alignment vertical="center"/>
    </xf>
    <xf numFmtId="0" fontId="38" fillId="0" borderId="0" xfId="50" applyFont="1" applyAlignment="1" applyProtection="1">
      <alignment wrapText="1"/>
    </xf>
    <xf numFmtId="49" fontId="59" fillId="0" borderId="0" xfId="50" applyNumberFormat="1" applyFont="1" applyProtection="1"/>
    <xf numFmtId="0" fontId="46" fillId="0" borderId="0" xfId="62" applyFont="1" applyAlignment="1">
      <alignment wrapText="1"/>
    </xf>
    <xf numFmtId="0" fontId="46" fillId="0" borderId="0" xfId="50" applyFont="1" applyAlignment="1" applyProtection="1">
      <alignment wrapText="1"/>
    </xf>
    <xf numFmtId="49" fontId="46" fillId="0" borderId="0" xfId="50" applyNumberFormat="1" applyFont="1" applyAlignment="1" applyProtection="1">
      <alignment wrapText="1"/>
    </xf>
    <xf numFmtId="0" fontId="76" fillId="0" borderId="0" xfId="50" applyFont="1" applyAlignment="1" applyProtection="1">
      <alignment wrapText="1"/>
    </xf>
    <xf numFmtId="49" fontId="46" fillId="0" borderId="0" xfId="62" applyNumberFormat="1" applyFont="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25" borderId="0" xfId="1" applyFont="1" applyFill="1" applyAlignment="1">
      <alignment horizontal="center" vertical="center"/>
    </xf>
    <xf numFmtId="0" fontId="62"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2" fillId="0" borderId="0" xfId="2" applyFont="1" applyAlignment="1">
      <alignment horizont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7" fillId="0" borderId="0" xfId="1" applyFont="1" applyAlignment="1" applyProtection="1">
      <alignment horizontal="center" vertical="center"/>
    </xf>
    <xf numFmtId="0" fontId="43" fillId="0" borderId="0" xfId="0" applyFont="1" applyFill="1" applyAlignment="1" applyProtection="1">
      <alignment horizontal="center" vertical="center"/>
    </xf>
    <xf numFmtId="0" fontId="5" fillId="0" borderId="0" xfId="1" applyFont="1" applyAlignment="1" applyProtection="1">
      <alignment horizontal="center" vertical="center"/>
    </xf>
    <xf numFmtId="0" fontId="8" fillId="0" borderId="0" xfId="1" applyFont="1" applyAlignment="1" applyProtection="1">
      <alignment horizontal="center" vertical="center"/>
    </xf>
    <xf numFmtId="49" fontId="46" fillId="0" borderId="0" xfId="50" applyNumberFormat="1" applyFont="1" applyAlignment="1" applyProtection="1">
      <alignment horizontal="left" vertical="center" wrapText="1"/>
    </xf>
    <xf numFmtId="0" fontId="8" fillId="0" borderId="0" xfId="1" applyFont="1" applyAlignment="1" applyProtection="1">
      <alignment horizontal="center" vertical="center" wrapText="1"/>
    </xf>
    <xf numFmtId="0" fontId="73" fillId="26" borderId="43" xfId="50" applyFont="1" applyFill="1" applyBorder="1" applyAlignment="1" applyProtection="1">
      <alignment horizontal="left" vertical="center" wrapText="1"/>
    </xf>
    <xf numFmtId="0" fontId="73" fillId="26" borderId="2" xfId="50" applyFont="1" applyFill="1" applyBorder="1" applyAlignment="1" applyProtection="1">
      <alignment horizontal="left" vertical="center" wrapText="1"/>
    </xf>
    <xf numFmtId="0" fontId="73" fillId="26" borderId="43" xfId="50" applyFont="1" applyFill="1" applyBorder="1" applyAlignment="1" applyProtection="1">
      <alignment horizontal="center" vertical="center"/>
    </xf>
    <xf numFmtId="0" fontId="73" fillId="26" borderId="2" xfId="50" applyFont="1" applyFill="1" applyBorder="1" applyAlignment="1" applyProtection="1">
      <alignment horizontal="center" vertical="center"/>
    </xf>
    <xf numFmtId="0" fontId="73" fillId="26" borderId="35" xfId="50" applyFont="1" applyFill="1" applyBorder="1" applyAlignment="1" applyProtection="1">
      <alignment horizontal="center" vertic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27" xfId="2" applyFont="1" applyFill="1" applyBorder="1" applyAlignment="1">
      <alignment horizontal="left" vertical="top" wrapText="1"/>
    </xf>
    <xf numFmtId="0" fontId="41" fillId="0" borderId="30" xfId="2" applyFont="1" applyFill="1" applyBorder="1" applyAlignment="1">
      <alignment horizontal="left" vertical="top" wrapText="1"/>
    </xf>
    <xf numFmtId="0" fontId="41" fillId="0" borderId="28"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66" fillId="0" borderId="20" xfId="0" applyNumberFormat="1" applyFont="1" applyFill="1" applyBorder="1" applyAlignment="1" applyProtection="1">
      <alignment horizontal="left" vertical="top"/>
    </xf>
    <xf numFmtId="0" fontId="69" fillId="0" borderId="36" xfId="0" applyNumberFormat="1" applyFont="1" applyFill="1" applyBorder="1" applyAlignment="1" applyProtection="1">
      <alignment horizontal="center" vertical="center"/>
    </xf>
    <xf numFmtId="0" fontId="66" fillId="0" borderId="0" xfId="0" applyNumberFormat="1" applyFont="1" applyFill="1" applyBorder="1" applyAlignment="1" applyProtection="1">
      <alignment horizontal="left" vertical="top" wrapText="1"/>
    </xf>
    <xf numFmtId="0" fontId="67" fillId="0" borderId="0" xfId="0" applyNumberFormat="1" applyFont="1" applyFill="1" applyBorder="1" applyAlignment="1" applyProtection="1">
      <alignment horizontal="left" vertical="top" wrapText="1"/>
    </xf>
    <xf numFmtId="0" fontId="67" fillId="0" borderId="36" xfId="0" applyNumberFormat="1" applyFont="1" applyFill="1" applyBorder="1" applyAlignment="1" applyProtection="1">
      <alignment horizontal="left" vertical="top" wrapText="1"/>
    </xf>
    <xf numFmtId="0" fontId="66" fillId="0" borderId="36" xfId="0" applyNumberFormat="1" applyFont="1" applyFill="1" applyBorder="1" applyAlignment="1" applyProtection="1">
      <alignment horizontal="left" vertical="top" wrapText="1"/>
    </xf>
    <xf numFmtId="0" fontId="66" fillId="0" borderId="42" xfId="0" applyNumberFormat="1" applyFont="1" applyFill="1" applyBorder="1" applyAlignment="1" applyProtection="1">
      <alignment horizontal="left" vertical="top" wrapText="1"/>
    </xf>
    <xf numFmtId="0" fontId="68" fillId="0" borderId="39" xfId="0" applyNumberFormat="1" applyFont="1" applyFill="1" applyBorder="1" applyAlignment="1" applyProtection="1">
      <alignment horizontal="left" vertical="center" wrapText="1"/>
    </xf>
    <xf numFmtId="0" fontId="68" fillId="0" borderId="40" xfId="0" applyNumberFormat="1" applyFont="1" applyFill="1" applyBorder="1" applyAlignment="1" applyProtection="1">
      <alignment horizontal="left" vertical="center" wrapText="1"/>
    </xf>
    <xf numFmtId="0" fontId="68" fillId="0" borderId="41" xfId="0" applyNumberFormat="1" applyFont="1" applyFill="1" applyBorder="1" applyAlignment="1" applyProtection="1">
      <alignment horizontal="left" vertical="center" wrapText="1"/>
    </xf>
    <xf numFmtId="0" fontId="67" fillId="0" borderId="39" xfId="0" applyNumberFormat="1" applyFont="1" applyFill="1" applyBorder="1" applyAlignment="1" applyProtection="1">
      <alignment horizontal="left" vertical="center" wrapText="1"/>
    </xf>
    <xf numFmtId="0" fontId="67" fillId="0" borderId="40" xfId="0" applyNumberFormat="1" applyFont="1" applyFill="1" applyBorder="1" applyAlignment="1" applyProtection="1">
      <alignment horizontal="left" vertical="center" wrapText="1"/>
    </xf>
    <xf numFmtId="0" fontId="67" fillId="0" borderId="41" xfId="0" applyNumberFormat="1" applyFont="1" applyFill="1" applyBorder="1" applyAlignment="1" applyProtection="1">
      <alignment horizontal="left" vertical="center" wrapText="1"/>
    </xf>
    <xf numFmtId="0" fontId="66" fillId="0" borderId="35" xfId="0" applyNumberFormat="1" applyFont="1" applyFill="1" applyBorder="1" applyAlignment="1" applyProtection="1">
      <alignment horizontal="center" vertical="center" wrapText="1"/>
    </xf>
    <xf numFmtId="0" fontId="66" fillId="0" borderId="35" xfId="0" applyNumberFormat="1" applyFont="1" applyFill="1" applyBorder="1" applyAlignment="1" applyProtection="1">
      <alignment horizontal="center" vertical="center"/>
    </xf>
    <xf numFmtId="0" fontId="66" fillId="0" borderId="20" xfId="0" applyNumberFormat="1" applyFont="1" applyFill="1" applyBorder="1" applyAlignment="1" applyProtection="1">
      <alignment horizontal="center" wrapText="1"/>
    </xf>
    <xf numFmtId="0" fontId="69" fillId="0" borderId="36" xfId="0" applyNumberFormat="1" applyFont="1" applyFill="1" applyBorder="1" applyAlignment="1" applyProtection="1">
      <alignment horizontal="center" vertical="top"/>
    </xf>
    <xf numFmtId="0" fontId="69" fillId="0" borderId="36" xfId="0" applyNumberFormat="1" applyFont="1" applyFill="1" applyBorder="1" applyAlignment="1" applyProtection="1">
      <alignment horizontal="center"/>
    </xf>
    <xf numFmtId="0" fontId="66" fillId="0" borderId="40" xfId="0" applyNumberFormat="1" applyFont="1" applyFill="1" applyBorder="1" applyAlignment="1" applyProtection="1">
      <alignment horizontal="center"/>
    </xf>
    <xf numFmtId="0" fontId="66" fillId="0" borderId="0" xfId="0" applyNumberFormat="1" applyFont="1" applyFill="1" applyBorder="1" applyAlignment="1" applyProtection="1">
      <alignment horizontal="center" wrapText="1"/>
    </xf>
    <xf numFmtId="0" fontId="70" fillId="0" borderId="0" xfId="0" applyNumberFormat="1" applyFont="1" applyFill="1" applyBorder="1" applyAlignment="1" applyProtection="1">
      <alignment horizontal="center"/>
    </xf>
    <xf numFmtId="0" fontId="67" fillId="0" borderId="0" xfId="0" applyNumberFormat="1" applyFont="1" applyFill="1" applyBorder="1" applyAlignment="1" applyProtection="1">
      <alignment horizontal="center" vertical="top"/>
    </xf>
    <xf numFmtId="0" fontId="66" fillId="0" borderId="0" xfId="0" applyNumberFormat="1" applyFont="1" applyFill="1" applyBorder="1" applyAlignment="1" applyProtection="1">
      <alignment horizontal="left" vertical="top"/>
    </xf>
    <xf numFmtId="0" fontId="66" fillId="0" borderId="0" xfId="0" applyNumberFormat="1" applyFont="1" applyFill="1" applyBorder="1" applyAlignment="1" applyProtection="1">
      <alignment vertical="top" wrapText="1"/>
    </xf>
    <xf numFmtId="0" fontId="11" fillId="0" borderId="35" xfId="2" applyFont="1" applyBorder="1"/>
    <xf numFmtId="0" fontId="11" fillId="0" borderId="1" xfId="2" applyFont="1" applyBorder="1" applyAlignment="1">
      <alignment horizontal="center"/>
    </xf>
    <xf numFmtId="0" fontId="11" fillId="0" borderId="35" xfId="2" applyFont="1" applyFill="1" applyBorder="1" applyAlignment="1">
      <alignment horizontal="left" vertical="center" wrapText="1"/>
    </xf>
    <xf numFmtId="0" fontId="11" fillId="0" borderId="35" xfId="2" applyFont="1" applyFill="1" applyBorder="1"/>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43" fillId="25" borderId="4" xfId="52" applyFont="1" applyFill="1" applyBorder="1" applyAlignment="1">
      <alignment horizontal="center" vertical="center"/>
    </xf>
    <xf numFmtId="0" fontId="43" fillId="25" borderId="7" xfId="52" applyFont="1" applyFill="1" applyBorder="1" applyAlignment="1">
      <alignment horizontal="center" vertical="center"/>
    </xf>
    <xf numFmtId="0" fontId="43" fillId="25" borderId="1" xfId="2" applyFont="1" applyFill="1" applyBorder="1" applyAlignment="1">
      <alignment horizontal="center" vertical="center" wrapText="1"/>
    </xf>
    <xf numFmtId="0" fontId="43" fillId="25" borderId="1" xfId="2" applyFont="1" applyFill="1" applyBorder="1" applyAlignment="1">
      <alignment horizontal="center" vertical="center" textRotation="90" wrapText="1"/>
    </xf>
    <xf numFmtId="0" fontId="43" fillId="25" borderId="1" xfId="2" applyFont="1" applyFill="1" applyBorder="1" applyAlignment="1">
      <alignment horizontal="center" vertical="center" wrapText="1"/>
    </xf>
    <xf numFmtId="170" fontId="11" fillId="25" borderId="35" xfId="2" applyNumberFormat="1" applyFont="1" applyFill="1" applyBorder="1" applyAlignment="1">
      <alignment horizontal="center" vertical="center"/>
    </xf>
    <xf numFmtId="0" fontId="11" fillId="25" borderId="35" xfId="2" applyFont="1" applyFill="1" applyBorder="1" applyAlignment="1">
      <alignment horizontal="center" vertical="center"/>
    </xf>
    <xf numFmtId="0" fontId="11" fillId="25" borderId="35" xfId="2" applyFont="1" applyFill="1" applyBorder="1"/>
    <xf numFmtId="0" fontId="11" fillId="25" borderId="1" xfId="2" applyFont="1" applyFill="1" applyBorder="1" applyAlignment="1">
      <alignment horizontal="center" vertical="center" wrapText="1"/>
    </xf>
    <xf numFmtId="167" fontId="43" fillId="25" borderId="1" xfId="2" applyNumberFormat="1" applyFont="1" applyFill="1" applyBorder="1" applyAlignment="1">
      <alignment horizontal="center" vertical="center" wrapText="1"/>
    </xf>
    <xf numFmtId="170" fontId="11" fillId="25" borderId="1" xfId="68" applyNumberFormat="1" applyFont="1" applyFill="1" applyBorder="1" applyAlignment="1">
      <alignment horizontal="left" vertical="center" wrapText="1"/>
    </xf>
    <xf numFmtId="0" fontId="11" fillId="25" borderId="1" xfId="2" applyFont="1" applyFill="1" applyBorder="1" applyAlignment="1">
      <alignment horizontal="left" vertical="center" wrapText="1"/>
    </xf>
    <xf numFmtId="167" fontId="11" fillId="25" borderId="1" xfId="2" applyNumberFormat="1" applyFont="1" applyFill="1" applyBorder="1" applyAlignment="1">
      <alignment horizontal="center" vertical="center" wrapText="1"/>
    </xf>
    <xf numFmtId="0" fontId="11" fillId="25" borderId="35" xfId="2" applyFont="1" applyFill="1" applyBorder="1" applyAlignment="1">
      <alignment horizontal="center" vertical="center" wrapText="1"/>
    </xf>
    <xf numFmtId="0" fontId="11" fillId="25" borderId="35" xfId="2" applyFont="1" applyFill="1" applyBorder="1" applyAlignment="1">
      <alignment horizontal="left" vertical="center" wrapText="1"/>
    </xf>
    <xf numFmtId="0" fontId="11" fillId="25" borderId="0" xfId="2" applyFont="1" applyFill="1" applyBorder="1" applyAlignment="1">
      <alignment horizontal="center" vertical="center" wrapText="1"/>
    </xf>
    <xf numFmtId="0" fontId="11" fillId="25" borderId="0" xfId="2" applyFont="1" applyFill="1" applyBorder="1" applyAlignment="1">
      <alignment wrapText="1"/>
    </xf>
    <xf numFmtId="2" fontId="11" fillId="25" borderId="0" xfId="2" applyNumberFormat="1" applyFont="1" applyFill="1" applyAlignment="1">
      <alignment horizontal="center" vertical="top" wrapText="1"/>
    </xf>
    <xf numFmtId="0" fontId="11" fillId="25" borderId="0" xfId="2" applyFont="1" applyFill="1" applyBorder="1" applyAlignment="1"/>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91;&#1089;&#1080;&#1085;&#1072;/&#1048;&#1085;&#1074;&#1077;&#1089;&#1090;&#1080;&#1094;&#1080;&#1086;&#1085;&#1085;&#1072;&#1103;%20&#1087;&#1088;&#1086;&#1075;&#1088;&#1072;&#1084;&#1084;&#1072;/2022-2026/&#1055;&#1072;&#1089;&#1087;&#1086;&#1088;&#1090;&#1072;%20-%20&#1088;&#1072;&#1089;&#1095;&#1077;&#1090;%20&#1101;&#1082;&#1086;&#1085;&#1086;&#1084;.&#1101;&#1092;&#1092;&#1077;&#1082;&#1090;&#1072;/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sheetData sheetId="1">
        <row r="22">
          <cell r="C22" t="str">
            <v>1.2.2.1 Реконструкция линий электропередачи</v>
          </cell>
          <cell r="D22">
            <v>0</v>
          </cell>
          <cell r="E22">
            <v>0</v>
          </cell>
        </row>
        <row r="47">
          <cell r="M47">
            <v>0</v>
          </cell>
        </row>
      </sheetData>
      <sheetData sheetId="2"/>
      <sheetData sheetId="3"/>
      <sheetData sheetId="4"/>
      <sheetData sheetId="5"/>
      <sheetData sheetId="6"/>
      <sheetData sheetId="7"/>
      <sheetData sheetId="8"/>
      <sheetData sheetId="9"/>
      <sheetData sheetId="10"/>
      <sheetData sheetId="1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cell r="K6">
            <v>0</v>
          </cell>
          <cell r="L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cell r="K7">
            <v>0</v>
          </cell>
          <cell r="L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cell r="K8">
            <v>0</v>
          </cell>
          <cell r="L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cell r="K9">
            <v>0</v>
          </cell>
          <cell r="L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cell r="K10">
            <v>0</v>
          </cell>
          <cell r="L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cell r="K11">
            <v>0</v>
          </cell>
          <cell r="L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cell r="K12">
            <v>0</v>
          </cell>
          <cell r="L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cell r="K13">
            <v>0</v>
          </cell>
          <cell r="L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cell r="K14">
            <v>0</v>
          </cell>
          <cell r="L14">
            <v>0</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cell r="K15">
            <v>0</v>
          </cell>
          <cell r="L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cell r="K16">
            <v>0</v>
          </cell>
          <cell r="L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cell r="K17">
            <v>0</v>
          </cell>
          <cell r="L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cell r="K18">
            <v>0</v>
          </cell>
          <cell r="L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cell r="K19">
            <v>0</v>
          </cell>
          <cell r="L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cell r="K20">
            <v>0</v>
          </cell>
          <cell r="L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cell r="K21">
            <v>0</v>
          </cell>
          <cell r="L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cell r="K22">
            <v>0</v>
          </cell>
          <cell r="L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cell r="K23">
            <v>0</v>
          </cell>
          <cell r="L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cell r="K24">
            <v>0</v>
          </cell>
          <cell r="L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cell r="K25">
            <v>0</v>
          </cell>
          <cell r="L25">
            <v>0</v>
          </cell>
        </row>
        <row r="26">
          <cell r="B26" t="str">
            <v>1.6 Прочие инвестиционные проекты (НИОКР)</v>
          </cell>
          <cell r="C26">
            <v>0</v>
          </cell>
          <cell r="D26">
            <v>0.15</v>
          </cell>
          <cell r="E26">
            <v>0</v>
          </cell>
          <cell r="F26">
            <v>0</v>
          </cell>
          <cell r="G26">
            <v>0</v>
          </cell>
          <cell r="H26">
            <v>0</v>
          </cell>
          <cell r="I26">
            <v>0</v>
          </cell>
          <cell r="J26">
            <v>0</v>
          </cell>
          <cell r="K26">
            <v>0</v>
          </cell>
          <cell r="L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cell r="K27">
            <v>0</v>
          </cell>
          <cell r="L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92D050"/>
    <pageSetUpPr fitToPage="1"/>
  </sheetPr>
  <dimension ref="A1:U337"/>
  <sheetViews>
    <sheetView view="pageBreakPreview" topLeftCell="A44" zoomScaleSheetLayoutView="10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7" t="s">
        <v>66</v>
      </c>
      <c r="F1" s="15"/>
    </row>
    <row r="2" spans="1:21" s="11" customFormat="1" ht="18.75" customHeight="1" x14ac:dyDescent="0.3">
      <c r="A2" s="17"/>
      <c r="C2" s="14" t="s">
        <v>8</v>
      </c>
      <c r="F2" s="15"/>
    </row>
    <row r="3" spans="1:21" s="11" customFormat="1" ht="18.75" x14ac:dyDescent="0.3">
      <c r="A3" s="16"/>
      <c r="C3" s="14" t="s">
        <v>436</v>
      </c>
      <c r="F3" s="15"/>
    </row>
    <row r="4" spans="1:21" s="11" customFormat="1" ht="18.75" x14ac:dyDescent="0.3">
      <c r="A4" s="16"/>
      <c r="F4" s="15"/>
      <c r="G4" s="14"/>
    </row>
    <row r="5" spans="1:21" s="11" customFormat="1" ht="15.75" x14ac:dyDescent="0.25">
      <c r="A5" s="402" t="s">
        <v>455</v>
      </c>
      <c r="B5" s="402"/>
      <c r="C5" s="402"/>
      <c r="D5" s="159"/>
      <c r="E5" s="159"/>
      <c r="F5" s="159"/>
      <c r="G5" s="159"/>
      <c r="H5" s="159"/>
      <c r="I5" s="159"/>
    </row>
    <row r="6" spans="1:21" s="11" customFormat="1" ht="18.75" x14ac:dyDescent="0.3">
      <c r="A6" s="16"/>
      <c r="F6" s="15"/>
      <c r="G6" s="14"/>
    </row>
    <row r="7" spans="1:21" s="11" customFormat="1" ht="18.75" x14ac:dyDescent="0.2">
      <c r="A7" s="406" t="s">
        <v>7</v>
      </c>
      <c r="B7" s="406"/>
      <c r="C7" s="406"/>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407" t="s">
        <v>575</v>
      </c>
      <c r="B9" s="407"/>
      <c r="C9" s="407"/>
      <c r="D9" s="7"/>
      <c r="E9" s="7"/>
      <c r="F9" s="7"/>
      <c r="G9" s="7"/>
      <c r="H9" s="12"/>
      <c r="I9" s="12"/>
      <c r="J9" s="12"/>
      <c r="K9" s="12"/>
      <c r="L9" s="12"/>
      <c r="M9" s="12"/>
      <c r="N9" s="12"/>
      <c r="O9" s="12"/>
      <c r="P9" s="12"/>
      <c r="Q9" s="12"/>
      <c r="R9" s="12"/>
      <c r="S9" s="12"/>
      <c r="T9" s="12"/>
      <c r="U9" s="12"/>
    </row>
    <row r="10" spans="1:21" s="11" customFormat="1" ht="18.75" x14ac:dyDescent="0.2">
      <c r="A10" s="403" t="s">
        <v>6</v>
      </c>
      <c r="B10" s="403"/>
      <c r="C10" s="403"/>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408" t="s">
        <v>577</v>
      </c>
      <c r="B12" s="408"/>
      <c r="C12" s="408"/>
      <c r="D12" s="7"/>
      <c r="E12" s="7"/>
      <c r="F12" s="7"/>
      <c r="G12" s="7"/>
      <c r="H12" s="12"/>
      <c r="I12" s="12"/>
      <c r="J12" s="12"/>
      <c r="K12" s="12"/>
      <c r="L12" s="12"/>
      <c r="M12" s="12"/>
      <c r="N12" s="12"/>
      <c r="O12" s="12"/>
      <c r="P12" s="12"/>
      <c r="Q12" s="12"/>
      <c r="R12" s="12"/>
      <c r="S12" s="12"/>
      <c r="T12" s="12"/>
      <c r="U12" s="12"/>
    </row>
    <row r="13" spans="1:21" s="11" customFormat="1" ht="18.75" x14ac:dyDescent="0.2">
      <c r="A13" s="403" t="s">
        <v>5</v>
      </c>
      <c r="B13" s="403"/>
      <c r="C13" s="403"/>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39" customHeight="1" x14ac:dyDescent="0.2">
      <c r="A15" s="409" t="s">
        <v>576</v>
      </c>
      <c r="B15" s="409"/>
      <c r="C15" s="409"/>
      <c r="D15" s="7"/>
      <c r="E15" s="7"/>
      <c r="F15" s="7"/>
      <c r="G15" s="7"/>
      <c r="H15" s="7"/>
      <c r="I15" s="7"/>
      <c r="J15" s="7"/>
      <c r="K15" s="7"/>
      <c r="L15" s="7"/>
      <c r="M15" s="7"/>
      <c r="N15" s="7"/>
      <c r="O15" s="7"/>
      <c r="P15" s="7"/>
      <c r="Q15" s="7"/>
      <c r="R15" s="7"/>
      <c r="S15" s="7"/>
      <c r="T15" s="7"/>
      <c r="U15" s="7"/>
    </row>
    <row r="16" spans="1:21" s="3" customFormat="1" ht="15" customHeight="1" x14ac:dyDescent="0.2">
      <c r="A16" s="403" t="s">
        <v>4</v>
      </c>
      <c r="B16" s="403"/>
      <c r="C16" s="403"/>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25.5" customHeight="1" x14ac:dyDescent="0.2">
      <c r="A18" s="404" t="s">
        <v>404</v>
      </c>
      <c r="B18" s="405"/>
      <c r="C18" s="40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1.25" customHeight="1" x14ac:dyDescent="0.2">
      <c r="A22" s="23" t="s">
        <v>62</v>
      </c>
      <c r="B22" s="39" t="s">
        <v>251</v>
      </c>
      <c r="C22" s="35" t="s">
        <v>441</v>
      </c>
      <c r="D22" s="28"/>
      <c r="E22" s="28"/>
      <c r="F22" s="28"/>
      <c r="G22" s="28"/>
      <c r="H22" s="27"/>
      <c r="I22" s="27"/>
      <c r="J22" s="27"/>
      <c r="K22" s="27"/>
      <c r="L22" s="27"/>
      <c r="M22" s="27"/>
      <c r="N22" s="27"/>
      <c r="O22" s="27"/>
      <c r="P22" s="27"/>
      <c r="Q22" s="27"/>
      <c r="R22" s="27"/>
      <c r="S22" s="26"/>
      <c r="T22" s="26"/>
      <c r="U22" s="26"/>
    </row>
    <row r="23" spans="1:21" s="3" customFormat="1" ht="43.5" customHeight="1" x14ac:dyDescent="0.2">
      <c r="A23" s="23" t="s">
        <v>61</v>
      </c>
      <c r="B23" s="34" t="s">
        <v>423</v>
      </c>
      <c r="C23" s="35" t="s">
        <v>442</v>
      </c>
      <c r="D23" s="28"/>
      <c r="E23" s="28"/>
      <c r="F23" s="28"/>
      <c r="G23" s="28"/>
      <c r="H23" s="27"/>
      <c r="I23" s="27"/>
      <c r="J23" s="27"/>
      <c r="K23" s="27"/>
      <c r="L23" s="27"/>
      <c r="M23" s="27"/>
      <c r="N23" s="27"/>
      <c r="O23" s="27"/>
      <c r="P23" s="27"/>
      <c r="Q23" s="27"/>
      <c r="R23" s="27"/>
      <c r="S23" s="26"/>
      <c r="T23" s="26"/>
      <c r="U23" s="26"/>
    </row>
    <row r="24" spans="1:21" s="30" customFormat="1" ht="58.5" customHeight="1" x14ac:dyDescent="0.2">
      <c r="A24" s="23" t="s">
        <v>60</v>
      </c>
      <c r="B24" s="156" t="s">
        <v>354</v>
      </c>
      <c r="C24" s="166" t="s">
        <v>575</v>
      </c>
      <c r="D24" s="33"/>
      <c r="E24" s="33"/>
      <c r="F24" s="33"/>
      <c r="G24" s="32"/>
      <c r="H24" s="32"/>
      <c r="I24" s="32"/>
      <c r="J24" s="32"/>
      <c r="K24" s="32"/>
      <c r="L24" s="32"/>
      <c r="M24" s="32"/>
      <c r="N24" s="32"/>
      <c r="O24" s="32"/>
      <c r="P24" s="32"/>
      <c r="Q24" s="32"/>
      <c r="R24" s="31"/>
      <c r="S24" s="31"/>
      <c r="T24" s="31"/>
      <c r="U24" s="31"/>
    </row>
    <row r="25" spans="1:21" s="30" customFormat="1" ht="42.75" customHeight="1" x14ac:dyDescent="0.2">
      <c r="A25" s="23" t="s">
        <v>59</v>
      </c>
      <c r="B25" s="156" t="s">
        <v>72</v>
      </c>
      <c r="C25" s="198" t="s">
        <v>429</v>
      </c>
      <c r="D25" s="33"/>
      <c r="E25" s="33"/>
      <c r="F25" s="33"/>
      <c r="G25" s="32"/>
      <c r="H25" s="32"/>
      <c r="I25" s="32"/>
      <c r="J25" s="32"/>
      <c r="K25" s="32"/>
      <c r="L25" s="32"/>
      <c r="M25" s="32"/>
      <c r="N25" s="32"/>
      <c r="O25" s="32"/>
      <c r="P25" s="32"/>
      <c r="Q25" s="32"/>
      <c r="R25" s="31"/>
      <c r="S25" s="31"/>
      <c r="T25" s="31"/>
      <c r="U25" s="31"/>
    </row>
    <row r="26" spans="1:21" s="30" customFormat="1" ht="51.75" customHeight="1" x14ac:dyDescent="0.2">
      <c r="A26" s="23" t="s">
        <v>57</v>
      </c>
      <c r="B26" s="156" t="s">
        <v>71</v>
      </c>
      <c r="C26" s="166" t="s">
        <v>456</v>
      </c>
      <c r="D26" s="33"/>
      <c r="E26" s="33"/>
      <c r="F26" s="33"/>
      <c r="G26" s="32"/>
      <c r="H26" s="32"/>
      <c r="I26" s="32"/>
      <c r="J26" s="32"/>
      <c r="K26" s="32"/>
      <c r="L26" s="32"/>
      <c r="M26" s="32"/>
      <c r="N26" s="32"/>
      <c r="O26" s="32"/>
      <c r="P26" s="32"/>
      <c r="Q26" s="32"/>
      <c r="R26" s="31"/>
      <c r="S26" s="31"/>
      <c r="T26" s="31"/>
      <c r="U26" s="31"/>
    </row>
    <row r="27" spans="1:21" s="30" customFormat="1" ht="42.75" customHeight="1" x14ac:dyDescent="0.2">
      <c r="A27" s="23" t="s">
        <v>56</v>
      </c>
      <c r="B27" s="156" t="s">
        <v>355</v>
      </c>
      <c r="C27" s="168" t="s">
        <v>421</v>
      </c>
      <c r="D27" s="33"/>
      <c r="E27" s="33"/>
      <c r="F27" s="33"/>
      <c r="G27" s="32"/>
      <c r="H27" s="32"/>
      <c r="I27" s="32"/>
      <c r="J27" s="32"/>
      <c r="K27" s="32"/>
      <c r="L27" s="32"/>
      <c r="M27" s="32"/>
      <c r="N27" s="32"/>
      <c r="O27" s="32"/>
      <c r="P27" s="32"/>
      <c r="Q27" s="32"/>
      <c r="R27" s="31"/>
      <c r="S27" s="31"/>
      <c r="T27" s="31"/>
      <c r="U27" s="31"/>
    </row>
    <row r="28" spans="1:21" s="30" customFormat="1" ht="51.75" customHeight="1" x14ac:dyDescent="0.2">
      <c r="A28" s="23" t="s">
        <v>54</v>
      </c>
      <c r="B28" s="156" t="s">
        <v>356</v>
      </c>
      <c r="C28" s="168" t="s">
        <v>421</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52</v>
      </c>
      <c r="B29" s="156" t="s">
        <v>357</v>
      </c>
      <c r="C29" s="168" t="s">
        <v>421</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70</v>
      </c>
      <c r="B30" s="38" t="s">
        <v>358</v>
      </c>
      <c r="C30" s="168" t="s">
        <v>421</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68</v>
      </c>
      <c r="B31" s="38" t="s">
        <v>359</v>
      </c>
      <c r="C31" s="168" t="s">
        <v>421</v>
      </c>
      <c r="D31" s="33"/>
      <c r="E31" s="33"/>
      <c r="F31" s="33"/>
      <c r="G31" s="32"/>
      <c r="H31" s="32"/>
      <c r="I31" s="32"/>
      <c r="J31" s="32"/>
      <c r="K31" s="32"/>
      <c r="L31" s="32"/>
      <c r="M31" s="32"/>
      <c r="N31" s="32"/>
      <c r="O31" s="32"/>
      <c r="P31" s="32"/>
      <c r="Q31" s="32"/>
      <c r="R31" s="31"/>
      <c r="S31" s="31"/>
      <c r="T31" s="31"/>
      <c r="U31" s="31"/>
    </row>
    <row r="32" spans="1:21" s="30" customFormat="1" ht="101.25" customHeight="1" x14ac:dyDescent="0.2">
      <c r="A32" s="23" t="s">
        <v>67</v>
      </c>
      <c r="B32" s="38" t="s">
        <v>360</v>
      </c>
      <c r="C32" s="168" t="s">
        <v>422</v>
      </c>
      <c r="D32" s="33"/>
      <c r="E32" s="33"/>
      <c r="F32" s="33"/>
      <c r="G32" s="32"/>
      <c r="H32" s="32"/>
      <c r="I32" s="32"/>
      <c r="J32" s="32"/>
      <c r="K32" s="32"/>
      <c r="L32" s="32"/>
      <c r="M32" s="32"/>
      <c r="N32" s="32"/>
      <c r="O32" s="32"/>
      <c r="P32" s="32"/>
      <c r="Q32" s="32"/>
      <c r="R32" s="31"/>
      <c r="S32" s="31"/>
      <c r="T32" s="31"/>
      <c r="U32" s="31"/>
    </row>
    <row r="33" spans="1:21" ht="111" customHeight="1" x14ac:dyDescent="0.25">
      <c r="A33" s="23" t="s">
        <v>374</v>
      </c>
      <c r="B33" s="38" t="s">
        <v>361</v>
      </c>
      <c r="C33" s="168" t="s">
        <v>422</v>
      </c>
      <c r="D33" s="22"/>
      <c r="E33" s="22"/>
      <c r="F33" s="22"/>
      <c r="G33" s="22"/>
      <c r="H33" s="22"/>
      <c r="I33" s="22"/>
      <c r="J33" s="22"/>
      <c r="K33" s="22"/>
      <c r="L33" s="22"/>
      <c r="M33" s="22"/>
      <c r="N33" s="22"/>
      <c r="O33" s="22"/>
      <c r="P33" s="22"/>
      <c r="Q33" s="22"/>
      <c r="R33" s="22"/>
      <c r="S33" s="22"/>
      <c r="T33" s="22"/>
      <c r="U33" s="22"/>
    </row>
    <row r="34" spans="1:21" ht="58.5" customHeight="1" x14ac:dyDescent="0.25">
      <c r="A34" s="23" t="s">
        <v>364</v>
      </c>
      <c r="B34" s="38" t="s">
        <v>69</v>
      </c>
      <c r="C34" s="168" t="s">
        <v>422</v>
      </c>
      <c r="D34" s="22"/>
      <c r="E34" s="22"/>
      <c r="F34" s="22"/>
      <c r="G34" s="22"/>
      <c r="H34" s="22"/>
      <c r="I34" s="22"/>
      <c r="J34" s="22"/>
      <c r="K34" s="22"/>
      <c r="L34" s="22"/>
      <c r="M34" s="22"/>
      <c r="N34" s="22"/>
      <c r="O34" s="22"/>
      <c r="P34" s="22"/>
      <c r="Q34" s="22"/>
      <c r="R34" s="22"/>
      <c r="S34" s="22"/>
      <c r="T34" s="22"/>
      <c r="U34" s="22"/>
    </row>
    <row r="35" spans="1:21" ht="51.75" customHeight="1" x14ac:dyDescent="0.25">
      <c r="A35" s="23" t="s">
        <v>375</v>
      </c>
      <c r="B35" s="38" t="s">
        <v>362</v>
      </c>
      <c r="C35" s="168" t="s">
        <v>421</v>
      </c>
      <c r="D35" s="22"/>
      <c r="E35" s="22"/>
      <c r="F35" s="22"/>
      <c r="G35" s="22"/>
      <c r="H35" s="22"/>
      <c r="I35" s="22"/>
      <c r="J35" s="22"/>
      <c r="K35" s="22"/>
      <c r="L35" s="22"/>
      <c r="M35" s="22"/>
      <c r="N35" s="22"/>
      <c r="O35" s="22"/>
      <c r="P35" s="22"/>
      <c r="Q35" s="22"/>
      <c r="R35" s="22"/>
      <c r="S35" s="22"/>
      <c r="T35" s="22"/>
      <c r="U35" s="22"/>
    </row>
    <row r="36" spans="1:21" ht="43.5" customHeight="1" x14ac:dyDescent="0.25">
      <c r="A36" s="23" t="s">
        <v>365</v>
      </c>
      <c r="B36" s="38" t="s">
        <v>363</v>
      </c>
      <c r="C36" s="35" t="s">
        <v>270</v>
      </c>
      <c r="D36" s="22"/>
      <c r="E36" s="22"/>
      <c r="F36" s="22"/>
      <c r="G36" s="22"/>
      <c r="H36" s="22"/>
      <c r="I36" s="22"/>
      <c r="J36" s="22"/>
      <c r="K36" s="22"/>
      <c r="L36" s="22"/>
      <c r="M36" s="22"/>
      <c r="N36" s="22"/>
      <c r="O36" s="22"/>
      <c r="P36" s="22"/>
      <c r="Q36" s="22"/>
      <c r="R36" s="22"/>
      <c r="S36" s="22"/>
      <c r="T36" s="22"/>
      <c r="U36" s="22"/>
    </row>
    <row r="37" spans="1:21" ht="43.5" customHeight="1" x14ac:dyDescent="0.25">
      <c r="A37" s="23" t="s">
        <v>376</v>
      </c>
      <c r="B37" s="38" t="s">
        <v>222</v>
      </c>
      <c r="C37" s="168" t="s">
        <v>422</v>
      </c>
      <c r="D37" s="22"/>
      <c r="E37" s="22"/>
      <c r="F37" s="22"/>
      <c r="G37" s="22"/>
      <c r="H37" s="22"/>
      <c r="I37" s="22"/>
      <c r="J37" s="22"/>
      <c r="K37" s="22"/>
      <c r="L37" s="22"/>
      <c r="M37" s="22"/>
      <c r="N37" s="22"/>
      <c r="O37" s="22"/>
      <c r="P37" s="22"/>
      <c r="Q37" s="22"/>
      <c r="R37" s="22"/>
      <c r="S37" s="22"/>
      <c r="T37" s="22"/>
      <c r="U37" s="22"/>
    </row>
    <row r="38" spans="1:21" ht="23.25" customHeight="1" x14ac:dyDescent="0.25">
      <c r="A38" s="399"/>
      <c r="B38" s="400"/>
      <c r="C38" s="401"/>
      <c r="D38" s="22"/>
      <c r="E38" s="22"/>
      <c r="F38" s="22"/>
      <c r="G38" s="22"/>
      <c r="H38" s="22"/>
      <c r="I38" s="22"/>
      <c r="J38" s="22"/>
      <c r="K38" s="22"/>
      <c r="L38" s="22"/>
      <c r="M38" s="22"/>
      <c r="N38" s="22"/>
      <c r="O38" s="22"/>
      <c r="P38" s="22"/>
      <c r="Q38" s="22"/>
      <c r="R38" s="22"/>
      <c r="S38" s="22"/>
      <c r="T38" s="22"/>
      <c r="U38" s="22"/>
    </row>
    <row r="39" spans="1:21" ht="69" customHeight="1" x14ac:dyDescent="0.25">
      <c r="A39" s="23" t="s">
        <v>366</v>
      </c>
      <c r="B39" s="38" t="s">
        <v>443</v>
      </c>
      <c r="C39" s="196" t="s">
        <v>578</v>
      </c>
      <c r="D39" s="22"/>
      <c r="E39" s="22"/>
      <c r="F39" s="22"/>
      <c r="G39" s="22"/>
      <c r="H39" s="22"/>
      <c r="I39" s="22"/>
      <c r="J39" s="22"/>
      <c r="K39" s="22"/>
      <c r="L39" s="22"/>
      <c r="M39" s="22"/>
      <c r="N39" s="22"/>
      <c r="O39" s="22"/>
      <c r="P39" s="22"/>
      <c r="Q39" s="22"/>
      <c r="R39" s="22"/>
      <c r="S39" s="22"/>
      <c r="T39" s="22"/>
      <c r="U39" s="22"/>
    </row>
    <row r="40" spans="1:21" ht="105.75" customHeight="1" x14ac:dyDescent="0.25">
      <c r="A40" s="23" t="s">
        <v>377</v>
      </c>
      <c r="B40" s="38" t="s">
        <v>399</v>
      </c>
      <c r="C40" s="183" t="s">
        <v>270</v>
      </c>
      <c r="D40" s="22"/>
      <c r="E40" s="22"/>
      <c r="F40" s="22"/>
      <c r="G40" s="22"/>
      <c r="H40" s="22"/>
      <c r="I40" s="22"/>
      <c r="J40" s="22"/>
      <c r="K40" s="22"/>
      <c r="L40" s="22"/>
      <c r="M40" s="22"/>
      <c r="N40" s="22"/>
      <c r="O40" s="22"/>
      <c r="P40" s="22"/>
      <c r="Q40" s="22"/>
      <c r="R40" s="22"/>
      <c r="S40" s="22"/>
      <c r="T40" s="22"/>
      <c r="U40" s="22"/>
    </row>
    <row r="41" spans="1:21" ht="83.25" customHeight="1" x14ac:dyDescent="0.25">
      <c r="A41" s="23" t="s">
        <v>367</v>
      </c>
      <c r="B41" s="38" t="s">
        <v>414</v>
      </c>
      <c r="C41" s="183" t="s">
        <v>270</v>
      </c>
      <c r="D41" s="22"/>
      <c r="E41" s="22"/>
      <c r="F41" s="22"/>
      <c r="G41" s="22"/>
      <c r="H41" s="22"/>
      <c r="I41" s="22"/>
      <c r="J41" s="22"/>
      <c r="K41" s="22"/>
      <c r="L41" s="22"/>
      <c r="M41" s="22"/>
      <c r="N41" s="22"/>
      <c r="O41" s="22"/>
      <c r="P41" s="22"/>
      <c r="Q41" s="22"/>
      <c r="R41" s="22"/>
      <c r="S41" s="22"/>
      <c r="T41" s="22"/>
      <c r="U41" s="22"/>
    </row>
    <row r="42" spans="1:21" ht="186" customHeight="1" x14ac:dyDescent="0.25">
      <c r="A42" s="23" t="s">
        <v>380</v>
      </c>
      <c r="B42" s="38" t="s">
        <v>381</v>
      </c>
      <c r="C42" s="183" t="s">
        <v>270</v>
      </c>
      <c r="D42" s="22"/>
      <c r="E42" s="22"/>
      <c r="F42" s="22"/>
      <c r="G42" s="22"/>
      <c r="H42" s="22"/>
      <c r="I42" s="22"/>
      <c r="J42" s="22"/>
      <c r="K42" s="22"/>
      <c r="L42" s="22"/>
      <c r="M42" s="22"/>
      <c r="N42" s="22"/>
      <c r="O42" s="22"/>
      <c r="P42" s="22"/>
      <c r="Q42" s="22"/>
      <c r="R42" s="22"/>
      <c r="S42" s="22"/>
      <c r="T42" s="22"/>
      <c r="U42" s="22"/>
    </row>
    <row r="43" spans="1:21" ht="111" customHeight="1" x14ac:dyDescent="0.25">
      <c r="A43" s="23" t="s">
        <v>368</v>
      </c>
      <c r="B43" s="38" t="s">
        <v>405</v>
      </c>
      <c r="C43" s="183" t="s">
        <v>270</v>
      </c>
      <c r="D43" s="22"/>
      <c r="E43" s="22"/>
      <c r="F43" s="22"/>
      <c r="G43" s="22"/>
      <c r="H43" s="22"/>
      <c r="I43" s="22"/>
      <c r="J43" s="22"/>
      <c r="K43" s="22"/>
      <c r="L43" s="22"/>
      <c r="M43" s="22"/>
      <c r="N43" s="22"/>
      <c r="O43" s="22"/>
      <c r="P43" s="22"/>
      <c r="Q43" s="22"/>
      <c r="R43" s="22"/>
      <c r="S43" s="22"/>
      <c r="T43" s="22"/>
      <c r="U43" s="22"/>
    </row>
    <row r="44" spans="1:21" ht="120" customHeight="1" x14ac:dyDescent="0.25">
      <c r="A44" s="23" t="s">
        <v>400</v>
      </c>
      <c r="B44" s="38" t="s">
        <v>406</v>
      </c>
      <c r="C44" s="183" t="s">
        <v>270</v>
      </c>
      <c r="D44" s="22"/>
      <c r="E44" s="22"/>
      <c r="F44" s="22"/>
      <c r="G44" s="22"/>
      <c r="H44" s="22"/>
      <c r="I44" s="22"/>
      <c r="J44" s="22"/>
      <c r="K44" s="22"/>
      <c r="L44" s="22"/>
      <c r="M44" s="22"/>
      <c r="N44" s="22"/>
      <c r="O44" s="22"/>
      <c r="P44" s="22"/>
      <c r="Q44" s="22"/>
      <c r="R44" s="22"/>
      <c r="S44" s="22"/>
      <c r="T44" s="22"/>
      <c r="U44" s="22"/>
    </row>
    <row r="45" spans="1:21" ht="101.25" customHeight="1" x14ac:dyDescent="0.25">
      <c r="A45" s="23" t="s">
        <v>369</v>
      </c>
      <c r="B45" s="38" t="s">
        <v>407</v>
      </c>
      <c r="C45" s="183" t="s">
        <v>270</v>
      </c>
      <c r="D45" s="22"/>
      <c r="E45" s="22"/>
      <c r="F45" s="22"/>
      <c r="G45" s="22"/>
      <c r="H45" s="22"/>
      <c r="I45" s="22"/>
      <c r="J45" s="22"/>
      <c r="K45" s="22"/>
      <c r="L45" s="22"/>
      <c r="M45" s="22"/>
      <c r="N45" s="22"/>
      <c r="O45" s="22"/>
      <c r="P45" s="22"/>
      <c r="Q45" s="22"/>
      <c r="R45" s="22"/>
      <c r="S45" s="22"/>
      <c r="T45" s="22"/>
      <c r="U45" s="22"/>
    </row>
    <row r="46" spans="1:21" ht="18.75" customHeight="1" x14ac:dyDescent="0.25">
      <c r="A46" s="399"/>
      <c r="B46" s="400"/>
      <c r="C46" s="401"/>
      <c r="D46" s="22"/>
      <c r="E46" s="22"/>
      <c r="F46" s="22"/>
      <c r="G46" s="22"/>
      <c r="H46" s="22"/>
      <c r="I46" s="22"/>
      <c r="J46" s="22"/>
      <c r="K46" s="22"/>
      <c r="L46" s="22"/>
      <c r="M46" s="22"/>
      <c r="N46" s="22"/>
      <c r="O46" s="22"/>
      <c r="P46" s="22"/>
      <c r="Q46" s="22"/>
      <c r="R46" s="22"/>
      <c r="S46" s="22"/>
      <c r="T46" s="22"/>
      <c r="U46" s="22"/>
    </row>
    <row r="47" spans="1:21" ht="75.75" customHeight="1" x14ac:dyDescent="0.25">
      <c r="A47" s="23" t="s">
        <v>401</v>
      </c>
      <c r="B47" s="38" t="s">
        <v>415</v>
      </c>
      <c r="C47" s="196">
        <v>3.6852564000000001</v>
      </c>
      <c r="D47" s="22"/>
      <c r="E47" s="22"/>
      <c r="F47" s="22"/>
      <c r="G47" s="22"/>
      <c r="H47" s="22"/>
      <c r="I47" s="22"/>
      <c r="J47" s="22"/>
      <c r="K47" s="22"/>
      <c r="L47" s="22"/>
      <c r="M47" s="22"/>
      <c r="N47" s="22"/>
      <c r="O47" s="22"/>
      <c r="P47" s="22"/>
      <c r="Q47" s="22"/>
      <c r="R47" s="22"/>
      <c r="S47" s="22"/>
      <c r="T47" s="22"/>
      <c r="U47" s="22"/>
    </row>
    <row r="48" spans="1:21" ht="71.25" customHeight="1" x14ac:dyDescent="0.25">
      <c r="A48" s="23" t="s">
        <v>370</v>
      </c>
      <c r="B48" s="38" t="s">
        <v>416</v>
      </c>
      <c r="C48" s="208" t="s">
        <v>868</v>
      </c>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sheetData>
  <mergeCells count="11">
    <mergeCell ref="A38:C38"/>
    <mergeCell ref="A46:C46"/>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92D050"/>
    <pageSetUpPr fitToPage="1"/>
  </sheetPr>
  <dimension ref="A1:AJ92"/>
  <sheetViews>
    <sheetView view="pageBreakPreview" topLeftCell="D2" zoomScale="70" zoomScaleNormal="70" zoomScaleSheetLayoutView="70" workbookViewId="0">
      <selection activeCell="Z22" sqref="Z22"/>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8.7109375" style="57" customWidth="1"/>
    <col min="9" max="9" width="9" style="57" customWidth="1"/>
    <col min="10" max="10" width="9.5703125" style="57" customWidth="1"/>
    <col min="11" max="11" width="9.85546875" style="57" customWidth="1"/>
    <col min="12" max="12" width="12.5703125" style="547" customWidth="1"/>
    <col min="13" max="13" width="9.140625" style="547" customWidth="1"/>
    <col min="14" max="14" width="12.140625" style="547" customWidth="1"/>
    <col min="15" max="15" width="9.7109375" style="547" customWidth="1"/>
    <col min="16" max="16" width="11.85546875" style="57" customWidth="1"/>
    <col min="17" max="17" width="10.42578125" style="57" customWidth="1"/>
    <col min="18" max="18" width="12.7109375" style="57" customWidth="1"/>
    <col min="19" max="19" width="10.42578125" style="56" customWidth="1"/>
    <col min="20" max="27" width="9.140625" style="56" customWidth="1"/>
    <col min="28" max="28" width="11.7109375" style="56" customWidth="1"/>
    <col min="29" max="31" width="9.140625" style="56" customWidth="1"/>
    <col min="32" max="32" width="13.140625" style="56" customWidth="1"/>
    <col min="33" max="33" width="24.85546875" style="56" customWidth="1"/>
    <col min="34" max="16384" width="9.140625" style="56"/>
  </cols>
  <sheetData>
    <row r="1" spans="1:33" ht="18.75" x14ac:dyDescent="0.25">
      <c r="A1" s="57"/>
      <c r="B1" s="57"/>
      <c r="C1" s="57"/>
      <c r="D1" s="57"/>
      <c r="E1" s="57"/>
      <c r="F1" s="57"/>
      <c r="AG1" s="37" t="s">
        <v>66</v>
      </c>
    </row>
    <row r="2" spans="1:33" ht="18.75" x14ac:dyDescent="0.3">
      <c r="A2" s="57"/>
      <c r="B2" s="57"/>
      <c r="C2" s="57"/>
      <c r="D2" s="57"/>
      <c r="E2" s="57"/>
      <c r="F2" s="57"/>
      <c r="AG2" s="14" t="s">
        <v>8</v>
      </c>
    </row>
    <row r="3" spans="1:33" ht="18.75" x14ac:dyDescent="0.3">
      <c r="A3" s="57"/>
      <c r="B3" s="57"/>
      <c r="C3" s="57"/>
      <c r="D3" s="57"/>
      <c r="E3" s="57"/>
      <c r="F3" s="57"/>
      <c r="AG3" s="14" t="str">
        <f>'1.Титульный лист'!C3</f>
        <v>от «05» мая 2016 г. №380</v>
      </c>
    </row>
    <row r="4" spans="1:33" ht="18.75" customHeight="1" x14ac:dyDescent="0.25">
      <c r="A4" s="402" t="str">
        <f>'1.Титульный лист'!A5</f>
        <v>Год раскрытия информации:  2022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c r="AG4" s="402"/>
    </row>
    <row r="5" spans="1:33" ht="18.75" x14ac:dyDescent="0.3">
      <c r="A5" s="57"/>
      <c r="B5" s="57"/>
      <c r="C5" s="57"/>
      <c r="D5" s="57"/>
      <c r="E5" s="57"/>
      <c r="F5" s="57"/>
      <c r="AG5" s="14"/>
    </row>
    <row r="6" spans="1:33" ht="18.75" x14ac:dyDescent="0.25">
      <c r="A6" s="406" t="s">
        <v>7</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c r="AC6" s="406"/>
      <c r="AD6" s="406"/>
      <c r="AE6" s="406"/>
      <c r="AF6" s="406"/>
      <c r="AG6" s="406"/>
    </row>
    <row r="7" spans="1:33" ht="18.75" x14ac:dyDescent="0.25">
      <c r="A7" s="12"/>
      <c r="B7" s="12"/>
      <c r="C7" s="12"/>
      <c r="D7" s="12"/>
      <c r="E7" s="12"/>
      <c r="F7" s="12"/>
      <c r="G7" s="12"/>
      <c r="H7" s="12"/>
      <c r="I7" s="12"/>
      <c r="J7" s="82"/>
      <c r="K7" s="82"/>
      <c r="L7" s="548"/>
      <c r="M7" s="548"/>
      <c r="N7" s="548"/>
      <c r="O7" s="548"/>
      <c r="P7" s="82"/>
      <c r="Q7" s="82"/>
      <c r="R7" s="82"/>
      <c r="S7" s="82"/>
      <c r="T7" s="82"/>
      <c r="U7" s="82"/>
      <c r="V7" s="82"/>
      <c r="W7" s="82"/>
      <c r="X7" s="82"/>
      <c r="Y7" s="82"/>
      <c r="Z7" s="82"/>
      <c r="AA7" s="82"/>
      <c r="AB7" s="82"/>
      <c r="AC7" s="82"/>
      <c r="AD7" s="82"/>
      <c r="AE7" s="82"/>
      <c r="AF7" s="82"/>
      <c r="AG7" s="82"/>
    </row>
    <row r="8" spans="1:33" x14ac:dyDescent="0.25">
      <c r="A8" s="408" t="s">
        <v>444</v>
      </c>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row>
    <row r="9" spans="1:33" ht="18.75" customHeight="1" x14ac:dyDescent="0.25">
      <c r="A9" s="403" t="s">
        <v>6</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c r="AD9" s="403"/>
      <c r="AE9" s="403"/>
      <c r="AF9" s="403"/>
      <c r="AG9" s="403"/>
    </row>
    <row r="10" spans="1:33" ht="18.75" x14ac:dyDescent="0.25">
      <c r="A10" s="12"/>
      <c r="B10" s="12"/>
      <c r="C10" s="12"/>
      <c r="D10" s="12"/>
      <c r="E10" s="12"/>
      <c r="F10" s="12"/>
      <c r="G10" s="12"/>
      <c r="H10" s="12"/>
      <c r="I10" s="12"/>
      <c r="J10" s="82"/>
      <c r="K10" s="82"/>
      <c r="L10" s="548"/>
      <c r="M10" s="548"/>
      <c r="N10" s="548"/>
      <c r="O10" s="548"/>
      <c r="P10" s="82"/>
      <c r="Q10" s="82"/>
      <c r="R10" s="82"/>
      <c r="S10" s="82"/>
      <c r="T10" s="82"/>
      <c r="U10" s="82"/>
      <c r="V10" s="82"/>
      <c r="W10" s="82"/>
      <c r="X10" s="82"/>
      <c r="Y10" s="82"/>
      <c r="Z10" s="82"/>
      <c r="AA10" s="82"/>
      <c r="AB10" s="82"/>
      <c r="AC10" s="82"/>
      <c r="AD10" s="82"/>
      <c r="AE10" s="82"/>
      <c r="AF10" s="82"/>
      <c r="AG10" s="82"/>
    </row>
    <row r="11" spans="1:33" x14ac:dyDescent="0.25">
      <c r="A11" s="407" t="str">
        <f xml:space="preserve"> '1.Титульный лист'!A12</f>
        <v>L_ 2022_14_Ц_6</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c r="AD11" s="407"/>
      <c r="AE11" s="407"/>
      <c r="AF11" s="407"/>
      <c r="AG11" s="407"/>
    </row>
    <row r="12" spans="1:33" x14ac:dyDescent="0.25">
      <c r="A12" s="403" t="s">
        <v>5</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row>
    <row r="13" spans="1:33" ht="16.5" customHeight="1" x14ac:dyDescent="0.3">
      <c r="A13" s="10"/>
      <c r="B13" s="10"/>
      <c r="C13" s="10"/>
      <c r="D13" s="10"/>
      <c r="E13" s="10"/>
      <c r="F13" s="10"/>
      <c r="G13" s="10"/>
      <c r="H13" s="10"/>
      <c r="I13" s="10"/>
      <c r="J13" s="81"/>
      <c r="K13" s="81"/>
      <c r="L13" s="549"/>
      <c r="M13" s="549"/>
      <c r="N13" s="549"/>
      <c r="O13" s="549"/>
      <c r="P13" s="81"/>
      <c r="Q13" s="81"/>
      <c r="R13" s="81"/>
      <c r="S13" s="81"/>
      <c r="T13" s="81"/>
      <c r="U13" s="81"/>
      <c r="V13" s="81"/>
      <c r="W13" s="81"/>
      <c r="X13" s="81"/>
      <c r="Y13" s="81"/>
      <c r="Z13" s="81"/>
      <c r="AA13" s="81"/>
      <c r="AB13" s="81"/>
      <c r="AC13" s="81"/>
      <c r="AD13" s="81"/>
      <c r="AE13" s="81"/>
      <c r="AF13" s="81"/>
      <c r="AG13" s="81"/>
    </row>
    <row r="14" spans="1:33" x14ac:dyDescent="0.25">
      <c r="A14" s="407" t="str">
        <f xml:space="preserve"> '1.Титульный лист'!A15</f>
        <v>Строительство 2КЛ-10 кВ КТП-10/0,4/400 кВа проходного типа для для разгрузки существующей сети в н.п. Булгаково по ул. Медовая.</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row>
    <row r="15" spans="1:33" ht="15.75" customHeight="1" x14ac:dyDescent="0.25">
      <c r="A15" s="403" t="s">
        <v>4</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403"/>
      <c r="AB15" s="403"/>
      <c r="AC15" s="403"/>
      <c r="AD15" s="403"/>
      <c r="AE15" s="403"/>
      <c r="AF15" s="403"/>
      <c r="AG15" s="403"/>
    </row>
    <row r="16" spans="1:33"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c r="AD16" s="475"/>
      <c r="AE16" s="475"/>
      <c r="AF16" s="475"/>
      <c r="AG16" s="475"/>
    </row>
    <row r="17" spans="1:36" x14ac:dyDescent="0.25">
      <c r="A17" s="57"/>
      <c r="S17" s="57"/>
      <c r="T17" s="57"/>
      <c r="U17" s="57"/>
      <c r="V17" s="57"/>
      <c r="W17" s="57"/>
      <c r="X17" s="57"/>
      <c r="Y17" s="57"/>
      <c r="Z17" s="57"/>
      <c r="AA17" s="57"/>
      <c r="AB17" s="57"/>
      <c r="AC17" s="57"/>
      <c r="AD17" s="57"/>
      <c r="AE17" s="57"/>
      <c r="AF17" s="57"/>
    </row>
    <row r="18" spans="1:36" x14ac:dyDescent="0.25">
      <c r="A18" s="479" t="s">
        <v>389</v>
      </c>
      <c r="B18" s="479"/>
      <c r="C18" s="479"/>
      <c r="D18" s="479"/>
      <c r="E18" s="479"/>
      <c r="F18" s="479"/>
      <c r="G18" s="479"/>
      <c r="H18" s="479"/>
      <c r="I18" s="479"/>
      <c r="J18" s="479"/>
      <c r="K18" s="479"/>
      <c r="L18" s="479"/>
      <c r="M18" s="479"/>
      <c r="N18" s="479"/>
      <c r="O18" s="479"/>
      <c r="P18" s="479"/>
      <c r="Q18" s="479"/>
      <c r="R18" s="479"/>
      <c r="S18" s="479"/>
      <c r="T18" s="479"/>
      <c r="U18" s="479"/>
      <c r="V18" s="479"/>
      <c r="W18" s="479"/>
      <c r="X18" s="479"/>
      <c r="Y18" s="479"/>
      <c r="Z18" s="479"/>
      <c r="AA18" s="479"/>
      <c r="AB18" s="479"/>
      <c r="AC18" s="479"/>
      <c r="AD18" s="479"/>
      <c r="AE18" s="479"/>
      <c r="AF18" s="479"/>
      <c r="AG18" s="479"/>
    </row>
    <row r="19" spans="1:36" x14ac:dyDescent="0.25">
      <c r="A19" s="57"/>
      <c r="B19" s="57"/>
      <c r="C19" s="57"/>
      <c r="D19" s="57"/>
      <c r="E19" s="57"/>
      <c r="F19" s="57"/>
      <c r="S19" s="57"/>
      <c r="T19" s="57"/>
      <c r="U19" s="57"/>
      <c r="V19" s="57"/>
      <c r="W19" s="57"/>
      <c r="X19" s="57"/>
      <c r="Y19" s="57"/>
      <c r="Z19" s="57"/>
      <c r="AA19" s="57"/>
      <c r="AB19" s="57"/>
      <c r="AC19" s="57"/>
      <c r="AD19" s="57"/>
      <c r="AE19" s="57"/>
      <c r="AF19" s="57"/>
    </row>
    <row r="20" spans="1:36" ht="33" customHeight="1" x14ac:dyDescent="0.25">
      <c r="A20" s="476" t="s">
        <v>185</v>
      </c>
      <c r="B20" s="476" t="s">
        <v>184</v>
      </c>
      <c r="C20" s="463" t="s">
        <v>183</v>
      </c>
      <c r="D20" s="463"/>
      <c r="E20" s="478" t="s">
        <v>182</v>
      </c>
      <c r="F20" s="478"/>
      <c r="G20" s="476" t="s">
        <v>454</v>
      </c>
      <c r="H20" s="473" t="s">
        <v>420</v>
      </c>
      <c r="I20" s="474"/>
      <c r="J20" s="474"/>
      <c r="K20" s="474"/>
      <c r="L20" s="550" t="s">
        <v>434</v>
      </c>
      <c r="M20" s="551"/>
      <c r="N20" s="551"/>
      <c r="O20" s="551"/>
      <c r="P20" s="473" t="s">
        <v>445</v>
      </c>
      <c r="Q20" s="474"/>
      <c r="R20" s="474"/>
      <c r="S20" s="474"/>
      <c r="T20" s="473" t="s">
        <v>446</v>
      </c>
      <c r="U20" s="474"/>
      <c r="V20" s="474"/>
      <c r="W20" s="474"/>
      <c r="X20" s="473" t="s">
        <v>448</v>
      </c>
      <c r="Y20" s="474"/>
      <c r="Z20" s="474"/>
      <c r="AA20" s="474"/>
      <c r="AB20" s="473" t="s">
        <v>451</v>
      </c>
      <c r="AC20" s="474"/>
      <c r="AD20" s="474"/>
      <c r="AE20" s="474"/>
      <c r="AF20" s="480" t="s">
        <v>181</v>
      </c>
      <c r="AG20" s="481"/>
      <c r="AH20" s="80"/>
      <c r="AI20" s="80"/>
      <c r="AJ20" s="80"/>
    </row>
    <row r="21" spans="1:36" ht="99.75" customHeight="1" x14ac:dyDescent="0.25">
      <c r="A21" s="477"/>
      <c r="B21" s="477"/>
      <c r="C21" s="463"/>
      <c r="D21" s="463"/>
      <c r="E21" s="478"/>
      <c r="F21" s="478"/>
      <c r="G21" s="477"/>
      <c r="H21" s="463" t="s">
        <v>2</v>
      </c>
      <c r="I21" s="463"/>
      <c r="J21" s="463" t="s">
        <v>9</v>
      </c>
      <c r="K21" s="463"/>
      <c r="L21" s="552" t="s">
        <v>2</v>
      </c>
      <c r="M21" s="552"/>
      <c r="N21" s="552" t="s">
        <v>9</v>
      </c>
      <c r="O21" s="552"/>
      <c r="P21" s="463" t="s">
        <v>2</v>
      </c>
      <c r="Q21" s="463"/>
      <c r="R21" s="463" t="s">
        <v>179</v>
      </c>
      <c r="S21" s="463"/>
      <c r="T21" s="463" t="s">
        <v>2</v>
      </c>
      <c r="U21" s="463"/>
      <c r="V21" s="463" t="s">
        <v>179</v>
      </c>
      <c r="W21" s="463"/>
      <c r="X21" s="463" t="s">
        <v>2</v>
      </c>
      <c r="Y21" s="463"/>
      <c r="Z21" s="463" t="s">
        <v>179</v>
      </c>
      <c r="AA21" s="463"/>
      <c r="AB21" s="463" t="s">
        <v>2</v>
      </c>
      <c r="AC21" s="463"/>
      <c r="AD21" s="463" t="s">
        <v>179</v>
      </c>
      <c r="AE21" s="463"/>
      <c r="AF21" s="482"/>
      <c r="AG21" s="483"/>
    </row>
    <row r="22" spans="1:36" ht="89.25" customHeight="1" x14ac:dyDescent="0.25">
      <c r="A22" s="470"/>
      <c r="B22" s="470"/>
      <c r="C22" s="77" t="s">
        <v>2</v>
      </c>
      <c r="D22" s="77" t="s">
        <v>179</v>
      </c>
      <c r="E22" s="79" t="s">
        <v>452</v>
      </c>
      <c r="F22" s="79" t="s">
        <v>453</v>
      </c>
      <c r="G22" s="470"/>
      <c r="H22" s="78" t="s">
        <v>371</v>
      </c>
      <c r="I22" s="78" t="s">
        <v>372</v>
      </c>
      <c r="J22" s="78" t="s">
        <v>371</v>
      </c>
      <c r="K22" s="78" t="s">
        <v>372</v>
      </c>
      <c r="L22" s="553" t="s">
        <v>371</v>
      </c>
      <c r="M22" s="553" t="s">
        <v>372</v>
      </c>
      <c r="N22" s="553" t="s">
        <v>371</v>
      </c>
      <c r="O22" s="553" t="s">
        <v>372</v>
      </c>
      <c r="P22" s="78" t="s">
        <v>371</v>
      </c>
      <c r="Q22" s="78" t="s">
        <v>372</v>
      </c>
      <c r="R22" s="78" t="s">
        <v>371</v>
      </c>
      <c r="S22" s="78" t="s">
        <v>372</v>
      </c>
      <c r="T22" s="78" t="s">
        <v>371</v>
      </c>
      <c r="U22" s="78" t="s">
        <v>372</v>
      </c>
      <c r="V22" s="78" t="s">
        <v>371</v>
      </c>
      <c r="W22" s="78" t="s">
        <v>372</v>
      </c>
      <c r="X22" s="78" t="s">
        <v>371</v>
      </c>
      <c r="Y22" s="78" t="s">
        <v>372</v>
      </c>
      <c r="Z22" s="78" t="s">
        <v>371</v>
      </c>
      <c r="AA22" s="78" t="s">
        <v>372</v>
      </c>
      <c r="AB22" s="78" t="s">
        <v>371</v>
      </c>
      <c r="AC22" s="78" t="s">
        <v>372</v>
      </c>
      <c r="AD22" s="78" t="s">
        <v>371</v>
      </c>
      <c r="AE22" s="78" t="s">
        <v>372</v>
      </c>
      <c r="AF22" s="77" t="s">
        <v>180</v>
      </c>
      <c r="AG22" s="77" t="s">
        <v>9</v>
      </c>
    </row>
    <row r="23" spans="1:36" ht="19.5" customHeight="1" x14ac:dyDescent="0.25">
      <c r="A23" s="69">
        <v>1</v>
      </c>
      <c r="B23" s="69">
        <v>2</v>
      </c>
      <c r="C23" s="69">
        <v>3</v>
      </c>
      <c r="D23" s="69">
        <v>4</v>
      </c>
      <c r="E23" s="69">
        <v>5</v>
      </c>
      <c r="F23" s="69">
        <v>6</v>
      </c>
      <c r="G23" s="151">
        <v>7</v>
      </c>
      <c r="H23" s="151">
        <v>8</v>
      </c>
      <c r="I23" s="151">
        <v>9</v>
      </c>
      <c r="J23" s="194">
        <v>10</v>
      </c>
      <c r="K23" s="194">
        <v>11</v>
      </c>
      <c r="L23" s="554">
        <v>12</v>
      </c>
      <c r="M23" s="554">
        <v>13</v>
      </c>
      <c r="N23" s="554">
        <v>14</v>
      </c>
      <c r="O23" s="554">
        <v>15</v>
      </c>
      <c r="P23" s="215">
        <v>16</v>
      </c>
      <c r="Q23" s="215">
        <v>17</v>
      </c>
      <c r="R23" s="215">
        <v>18</v>
      </c>
      <c r="S23" s="194">
        <v>19</v>
      </c>
      <c r="T23" s="194">
        <v>20</v>
      </c>
      <c r="U23" s="194">
        <v>21</v>
      </c>
      <c r="V23" s="194">
        <v>22</v>
      </c>
      <c r="W23" s="194">
        <v>23</v>
      </c>
      <c r="X23" s="194">
        <v>24</v>
      </c>
      <c r="Y23" s="194">
        <v>25</v>
      </c>
      <c r="Z23" s="194">
        <v>26</v>
      </c>
      <c r="AA23" s="194">
        <v>27</v>
      </c>
      <c r="AB23" s="194">
        <v>28</v>
      </c>
      <c r="AC23" s="194">
        <v>29</v>
      </c>
      <c r="AD23" s="194">
        <v>30</v>
      </c>
      <c r="AE23" s="194">
        <v>31</v>
      </c>
      <c r="AF23" s="194">
        <v>32</v>
      </c>
      <c r="AG23" s="194">
        <v>33</v>
      </c>
    </row>
    <row r="24" spans="1:36" ht="47.25" customHeight="1" x14ac:dyDescent="0.25">
      <c r="A24" s="74">
        <v>1</v>
      </c>
      <c r="B24" s="73" t="s">
        <v>178</v>
      </c>
      <c r="C24" s="220">
        <f>'1.Титульный лист'!C47</f>
        <v>3.6852564000000001</v>
      </c>
      <c r="D24" s="220">
        <f>C24</f>
        <v>3.6852564000000001</v>
      </c>
      <c r="E24" s="220"/>
      <c r="F24" s="220"/>
      <c r="G24" s="76"/>
      <c r="H24" s="187"/>
      <c r="I24" s="68"/>
      <c r="J24" s="187"/>
      <c r="K24" s="68"/>
      <c r="L24" s="555">
        <f>C24</f>
        <v>3.6852564000000001</v>
      </c>
      <c r="M24" s="556" t="s">
        <v>459</v>
      </c>
      <c r="N24" s="555">
        <f>N27</f>
        <v>3.6512182000000002</v>
      </c>
      <c r="O24" s="556" t="s">
        <v>459</v>
      </c>
      <c r="P24" s="221"/>
      <c r="Q24" s="222"/>
      <c r="R24" s="221"/>
      <c r="S24" s="222"/>
      <c r="T24" s="187"/>
      <c r="U24" s="68"/>
      <c r="V24" s="187"/>
      <c r="W24" s="68"/>
      <c r="X24" s="187"/>
      <c r="Y24" s="68"/>
      <c r="Z24" s="187"/>
      <c r="AA24" s="68"/>
      <c r="AB24" s="187"/>
      <c r="AC24" s="68"/>
      <c r="AD24" s="187"/>
      <c r="AE24" s="68"/>
      <c r="AF24" s="187">
        <f>C24</f>
        <v>3.6852564000000001</v>
      </c>
      <c r="AG24" s="187">
        <f>N24</f>
        <v>3.6512182000000002</v>
      </c>
    </row>
    <row r="25" spans="1:36" ht="24" customHeight="1" x14ac:dyDescent="0.25">
      <c r="A25" s="71" t="s">
        <v>177</v>
      </c>
      <c r="B25" s="44" t="s">
        <v>176</v>
      </c>
      <c r="D25" s="220"/>
      <c r="E25" s="220"/>
      <c r="F25" s="220"/>
      <c r="G25" s="76"/>
      <c r="H25" s="187"/>
      <c r="I25" s="68"/>
      <c r="J25" s="187"/>
      <c r="K25" s="68"/>
      <c r="L25" s="557"/>
      <c r="M25" s="557"/>
      <c r="N25" s="555"/>
      <c r="P25" s="221"/>
      <c r="Q25" s="222"/>
      <c r="R25" s="221"/>
      <c r="S25" s="222"/>
      <c r="T25" s="76"/>
      <c r="U25" s="76"/>
      <c r="V25" s="76"/>
      <c r="W25" s="76"/>
      <c r="X25" s="76"/>
      <c r="Y25" s="76"/>
      <c r="Z25" s="76"/>
      <c r="AA25" s="76"/>
      <c r="AB25" s="76"/>
      <c r="AC25" s="76"/>
      <c r="AD25" s="76"/>
      <c r="AE25" s="76"/>
      <c r="AF25" s="543"/>
      <c r="AG25" s="543"/>
    </row>
    <row r="26" spans="1:36" x14ac:dyDescent="0.25">
      <c r="A26" s="71" t="s">
        <v>175</v>
      </c>
      <c r="B26" s="44" t="s">
        <v>174</v>
      </c>
      <c r="C26" s="44"/>
      <c r="D26" s="68"/>
      <c r="E26" s="68"/>
      <c r="F26" s="68"/>
      <c r="G26" s="69"/>
      <c r="H26" s="69"/>
      <c r="I26" s="69"/>
      <c r="J26" s="69"/>
      <c r="K26" s="69"/>
      <c r="L26" s="558"/>
      <c r="M26" s="558"/>
      <c r="N26" s="559"/>
      <c r="O26" s="558"/>
      <c r="P26" s="68"/>
      <c r="Q26" s="68"/>
      <c r="R26" s="68"/>
      <c r="S26" s="68"/>
      <c r="T26" s="68"/>
      <c r="U26" s="68"/>
      <c r="V26" s="68"/>
      <c r="W26" s="68"/>
      <c r="X26" s="68"/>
      <c r="Y26" s="68"/>
      <c r="Z26" s="68"/>
      <c r="AA26" s="68"/>
      <c r="AB26" s="68"/>
      <c r="AC26" s="68"/>
      <c r="AD26" s="68"/>
      <c r="AE26" s="68"/>
      <c r="AF26" s="187"/>
      <c r="AG26" s="68"/>
    </row>
    <row r="27" spans="1:36" ht="31.5" x14ac:dyDescent="0.25">
      <c r="A27" s="71" t="s">
        <v>173</v>
      </c>
      <c r="B27" s="44" t="s">
        <v>329</v>
      </c>
      <c r="C27" s="220">
        <f>C24</f>
        <v>3.6852564000000001</v>
      </c>
      <c r="D27" s="203">
        <v>3.6512182000000002</v>
      </c>
      <c r="E27" s="203"/>
      <c r="F27" s="203"/>
      <c r="G27" s="68"/>
      <c r="H27" s="186"/>
      <c r="I27" s="44"/>
      <c r="J27" s="186"/>
      <c r="K27" s="44"/>
      <c r="L27" s="555">
        <f>C27</f>
        <v>3.6852564000000001</v>
      </c>
      <c r="M27" s="556" t="s">
        <v>459</v>
      </c>
      <c r="N27" s="560">
        <v>3.6512182000000002</v>
      </c>
      <c r="O27" s="556" t="s">
        <v>872</v>
      </c>
      <c r="P27" s="219"/>
      <c r="Q27" s="68"/>
      <c r="R27" s="187"/>
      <c r="S27" s="68"/>
      <c r="T27" s="187"/>
      <c r="U27" s="68"/>
      <c r="V27" s="187"/>
      <c r="W27" s="68"/>
      <c r="X27" s="187"/>
      <c r="Y27" s="68"/>
      <c r="Z27" s="187"/>
      <c r="AA27" s="68"/>
      <c r="AB27" s="187"/>
      <c r="AC27" s="68"/>
      <c r="AD27" s="187"/>
      <c r="AE27" s="68"/>
      <c r="AF27" s="187">
        <f>C27</f>
        <v>3.6852564000000001</v>
      </c>
      <c r="AG27" s="187">
        <f>N27</f>
        <v>3.6512182000000002</v>
      </c>
    </row>
    <row r="28" spans="1:36" x14ac:dyDescent="0.25">
      <c r="A28" s="71" t="s">
        <v>172</v>
      </c>
      <c r="B28" s="44" t="s">
        <v>171</v>
      </c>
      <c r="C28" s="44"/>
      <c r="D28" s="68"/>
      <c r="E28" s="68"/>
      <c r="F28" s="68"/>
      <c r="G28" s="68"/>
      <c r="H28" s="44"/>
      <c r="I28" s="44"/>
      <c r="J28" s="44"/>
      <c r="K28" s="44"/>
      <c r="L28" s="558"/>
      <c r="M28" s="558"/>
      <c r="N28" s="561"/>
      <c r="O28" s="558"/>
      <c r="P28" s="68"/>
      <c r="Q28" s="68"/>
      <c r="R28" s="68"/>
      <c r="S28" s="68"/>
      <c r="T28" s="68"/>
      <c r="U28" s="68"/>
      <c r="V28" s="68"/>
      <c r="W28" s="68"/>
      <c r="X28" s="68"/>
      <c r="Y28" s="68"/>
      <c r="Z28" s="68"/>
      <c r="AA28" s="68"/>
      <c r="AB28" s="68"/>
      <c r="AC28" s="68"/>
      <c r="AD28" s="68"/>
      <c r="AE28" s="68"/>
      <c r="AF28" s="187"/>
      <c r="AG28" s="68"/>
    </row>
    <row r="29" spans="1:36" x14ac:dyDescent="0.25">
      <c r="A29" s="71" t="s">
        <v>170</v>
      </c>
      <c r="B29" s="75" t="s">
        <v>169</v>
      </c>
      <c r="C29" s="44"/>
      <c r="D29" s="68"/>
      <c r="E29" s="68"/>
      <c r="F29" s="68"/>
      <c r="G29" s="68"/>
      <c r="H29" s="44"/>
      <c r="I29" s="44"/>
      <c r="J29" s="44"/>
      <c r="K29" s="44"/>
      <c r="L29" s="558"/>
      <c r="M29" s="558"/>
      <c r="N29" s="561"/>
      <c r="O29" s="558"/>
      <c r="P29" s="68"/>
      <c r="Q29" s="68"/>
      <c r="R29" s="68"/>
      <c r="S29" s="68"/>
      <c r="T29" s="68"/>
      <c r="U29" s="68"/>
      <c r="V29" s="68"/>
      <c r="W29" s="68"/>
      <c r="X29" s="68"/>
      <c r="Y29" s="68"/>
      <c r="Z29" s="68"/>
      <c r="AA29" s="68"/>
      <c r="AB29" s="68"/>
      <c r="AC29" s="68"/>
      <c r="AD29" s="68"/>
      <c r="AE29" s="68"/>
      <c r="AF29" s="187"/>
      <c r="AG29" s="68"/>
    </row>
    <row r="30" spans="1:36" ht="47.25" x14ac:dyDescent="0.25">
      <c r="A30" s="74" t="s">
        <v>61</v>
      </c>
      <c r="B30" s="73" t="s">
        <v>168</v>
      </c>
      <c r="C30" s="203"/>
      <c r="D30" s="203"/>
      <c r="E30" s="203"/>
      <c r="F30" s="203"/>
      <c r="G30" s="187"/>
      <c r="H30" s="44"/>
      <c r="I30" s="44"/>
      <c r="J30" s="44"/>
      <c r="K30" s="44"/>
      <c r="L30" s="560"/>
      <c r="M30" s="558"/>
      <c r="N30" s="560"/>
      <c r="O30" s="558"/>
      <c r="P30" s="187"/>
      <c r="Q30" s="68"/>
      <c r="R30" s="68"/>
      <c r="S30" s="68"/>
      <c r="T30" s="44"/>
      <c r="U30" s="68"/>
      <c r="V30" s="68"/>
      <c r="W30" s="68"/>
      <c r="X30" s="44"/>
      <c r="Y30" s="68"/>
      <c r="Z30" s="68"/>
      <c r="AA30" s="68"/>
      <c r="AB30" s="187"/>
      <c r="AC30" s="68"/>
      <c r="AD30" s="68"/>
      <c r="AE30" s="68"/>
      <c r="AF30" s="187"/>
      <c r="AG30" s="187"/>
    </row>
    <row r="31" spans="1:36" x14ac:dyDescent="0.25">
      <c r="A31" s="74" t="s">
        <v>167</v>
      </c>
      <c r="B31" s="44" t="s">
        <v>166</v>
      </c>
      <c r="C31" s="203"/>
      <c r="D31" s="203"/>
      <c r="E31" s="203"/>
      <c r="F31" s="203"/>
      <c r="G31" s="187"/>
      <c r="H31" s="44"/>
      <c r="I31" s="44"/>
      <c r="J31" s="44"/>
      <c r="K31" s="44"/>
      <c r="L31" s="560"/>
      <c r="M31" s="558"/>
      <c r="N31" s="560"/>
      <c r="O31" s="558"/>
      <c r="P31" s="187"/>
      <c r="Q31" s="68"/>
      <c r="R31" s="68"/>
      <c r="S31" s="68"/>
      <c r="T31" s="68"/>
      <c r="U31" s="68"/>
      <c r="V31" s="68"/>
      <c r="W31" s="68"/>
      <c r="X31" s="68"/>
      <c r="Y31" s="68"/>
      <c r="Z31" s="68"/>
      <c r="AA31" s="68"/>
      <c r="AB31" s="187"/>
      <c r="AC31" s="68"/>
      <c r="AD31" s="68"/>
      <c r="AE31" s="68"/>
      <c r="AF31" s="187"/>
      <c r="AG31" s="187"/>
    </row>
    <row r="32" spans="1:36" ht="31.5" x14ac:dyDescent="0.25">
      <c r="A32" s="74" t="s">
        <v>165</v>
      </c>
      <c r="B32" s="44" t="s">
        <v>164</v>
      </c>
      <c r="C32" s="187"/>
      <c r="D32" s="187"/>
      <c r="E32" s="187"/>
      <c r="F32" s="187"/>
      <c r="G32" s="44"/>
      <c r="H32" s="44"/>
      <c r="I32" s="44"/>
      <c r="J32" s="44"/>
      <c r="K32" s="44"/>
      <c r="L32" s="562"/>
      <c r="M32" s="558"/>
      <c r="N32" s="562"/>
      <c r="O32" s="558"/>
      <c r="P32" s="187"/>
      <c r="Q32" s="68"/>
      <c r="R32" s="192"/>
      <c r="S32" s="192"/>
      <c r="T32" s="192"/>
      <c r="U32" s="192"/>
      <c r="V32" s="68"/>
      <c r="W32" s="68"/>
      <c r="X32" s="192"/>
      <c r="Y32" s="192"/>
      <c r="Z32" s="68"/>
      <c r="AA32" s="68"/>
      <c r="AB32" s="187"/>
      <c r="AC32" s="68"/>
      <c r="AD32" s="68"/>
      <c r="AE32" s="68"/>
      <c r="AF32" s="187"/>
      <c r="AG32" s="187"/>
    </row>
    <row r="33" spans="1:33" x14ac:dyDescent="0.25">
      <c r="A33" s="74" t="s">
        <v>163</v>
      </c>
      <c r="B33" s="44" t="s">
        <v>162</v>
      </c>
      <c r="C33" s="73"/>
      <c r="D33" s="69"/>
      <c r="E33" s="69"/>
      <c r="F33" s="69"/>
      <c r="G33" s="44"/>
      <c r="H33" s="44"/>
      <c r="I33" s="44"/>
      <c r="J33" s="44"/>
      <c r="K33" s="44"/>
      <c r="L33" s="562"/>
      <c r="M33" s="558"/>
      <c r="N33" s="561"/>
      <c r="O33" s="561"/>
      <c r="P33" s="187"/>
      <c r="Q33" s="68"/>
      <c r="R33" s="192"/>
      <c r="S33" s="192"/>
      <c r="T33" s="192"/>
      <c r="U33" s="192"/>
      <c r="V33" s="44"/>
      <c r="W33" s="68"/>
      <c r="X33" s="192"/>
      <c r="Y33" s="192"/>
      <c r="Z33" s="44"/>
      <c r="AA33" s="68"/>
      <c r="AB33" s="187"/>
      <c r="AC33" s="68"/>
      <c r="AD33" s="44"/>
      <c r="AE33" s="68"/>
      <c r="AF33" s="187"/>
      <c r="AG33" s="67"/>
    </row>
    <row r="34" spans="1:33" x14ac:dyDescent="0.25">
      <c r="A34" s="74" t="s">
        <v>161</v>
      </c>
      <c r="B34" s="44" t="s">
        <v>160</v>
      </c>
      <c r="C34" s="73"/>
      <c r="D34" s="69"/>
      <c r="E34" s="69"/>
      <c r="F34" s="69"/>
      <c r="G34" s="44"/>
      <c r="H34" s="44"/>
      <c r="I34" s="44"/>
      <c r="J34" s="44"/>
      <c r="K34" s="44"/>
      <c r="L34" s="558"/>
      <c r="M34" s="558"/>
      <c r="N34" s="561"/>
      <c r="O34" s="558"/>
      <c r="P34" s="68"/>
      <c r="Q34" s="68"/>
      <c r="R34" s="192"/>
      <c r="S34" s="192"/>
      <c r="T34" s="192"/>
      <c r="U34" s="192"/>
      <c r="V34" s="68"/>
      <c r="W34" s="68"/>
      <c r="X34" s="192"/>
      <c r="Y34" s="192"/>
      <c r="Z34" s="68"/>
      <c r="AA34" s="68"/>
      <c r="AB34" s="192"/>
      <c r="AC34" s="192"/>
      <c r="AD34" s="68"/>
      <c r="AE34" s="68"/>
      <c r="AF34" s="187"/>
      <c r="AG34" s="67"/>
    </row>
    <row r="35" spans="1:33" ht="31.5" x14ac:dyDescent="0.25">
      <c r="A35" s="74" t="s">
        <v>60</v>
      </c>
      <c r="B35" s="73" t="s">
        <v>159</v>
      </c>
      <c r="C35" s="73"/>
      <c r="D35" s="69"/>
      <c r="E35" s="44"/>
      <c r="F35" s="44"/>
      <c r="G35" s="44"/>
      <c r="H35" s="44"/>
      <c r="I35" s="44"/>
      <c r="J35" s="44"/>
      <c r="K35" s="44"/>
      <c r="L35" s="558"/>
      <c r="M35" s="558"/>
      <c r="N35" s="561"/>
      <c r="O35" s="558"/>
      <c r="P35" s="68"/>
      <c r="Q35" s="68"/>
      <c r="R35" s="68"/>
      <c r="S35" s="68"/>
      <c r="T35" s="68"/>
      <c r="U35" s="68"/>
      <c r="V35" s="68"/>
      <c r="W35" s="68"/>
      <c r="X35" s="68"/>
      <c r="Y35" s="68"/>
      <c r="Z35" s="68"/>
      <c r="AA35" s="68"/>
      <c r="AB35" s="68"/>
      <c r="AC35" s="68"/>
      <c r="AD35" s="68"/>
      <c r="AE35" s="68"/>
      <c r="AF35" s="187"/>
      <c r="AG35" s="67"/>
    </row>
    <row r="36" spans="1:33" ht="31.5" x14ac:dyDescent="0.25">
      <c r="A36" s="71" t="s">
        <v>158</v>
      </c>
      <c r="B36" s="70" t="s">
        <v>157</v>
      </c>
      <c r="C36" s="70"/>
      <c r="D36" s="69"/>
      <c r="E36" s="44"/>
      <c r="F36" s="44"/>
      <c r="G36" s="44"/>
      <c r="H36" s="44"/>
      <c r="I36" s="44"/>
      <c r="J36" s="44"/>
      <c r="K36" s="44"/>
      <c r="L36" s="558"/>
      <c r="M36" s="558"/>
      <c r="N36" s="561"/>
      <c r="O36" s="558"/>
      <c r="P36" s="68"/>
      <c r="Q36" s="68"/>
      <c r="R36" s="68"/>
      <c r="S36" s="68"/>
      <c r="T36" s="68"/>
      <c r="U36" s="68"/>
      <c r="V36" s="68"/>
      <c r="W36" s="68"/>
      <c r="X36" s="68"/>
      <c r="Y36" s="68"/>
      <c r="Z36" s="68"/>
      <c r="AA36" s="68"/>
      <c r="AB36" s="68"/>
      <c r="AC36" s="68"/>
      <c r="AD36" s="68"/>
      <c r="AE36" s="68"/>
      <c r="AF36" s="187"/>
      <c r="AG36" s="67"/>
    </row>
    <row r="37" spans="1:33" x14ac:dyDescent="0.25">
      <c r="A37" s="71" t="s">
        <v>156</v>
      </c>
      <c r="B37" s="70" t="s">
        <v>146</v>
      </c>
      <c r="C37" s="70"/>
      <c r="D37" s="69"/>
      <c r="E37" s="44"/>
      <c r="F37" s="44"/>
      <c r="G37" s="44"/>
      <c r="H37" s="44"/>
      <c r="I37" s="44"/>
      <c r="J37" s="44"/>
      <c r="K37" s="44"/>
      <c r="L37" s="558"/>
      <c r="M37" s="558"/>
      <c r="N37" s="561"/>
      <c r="O37" s="558"/>
      <c r="P37" s="68"/>
      <c r="Q37" s="68"/>
      <c r="R37" s="68"/>
      <c r="S37" s="68"/>
      <c r="T37" s="68"/>
      <c r="U37" s="68"/>
      <c r="V37" s="68"/>
      <c r="W37" s="68"/>
      <c r="X37" s="68"/>
      <c r="Y37" s="68"/>
      <c r="Z37" s="68"/>
      <c r="AA37" s="68"/>
      <c r="AB37" s="68"/>
      <c r="AC37" s="68"/>
      <c r="AD37" s="68"/>
      <c r="AE37" s="68"/>
      <c r="AF37" s="187"/>
      <c r="AG37" s="67"/>
    </row>
    <row r="38" spans="1:33" x14ac:dyDescent="0.25">
      <c r="A38" s="71" t="s">
        <v>155</v>
      </c>
      <c r="B38" s="70" t="s">
        <v>144</v>
      </c>
      <c r="C38" s="70"/>
      <c r="D38" s="69"/>
      <c r="E38" s="44"/>
      <c r="F38" s="44"/>
      <c r="G38" s="44"/>
      <c r="H38" s="44"/>
      <c r="I38" s="44"/>
      <c r="J38" s="44"/>
      <c r="K38" s="44"/>
      <c r="L38" s="558"/>
      <c r="M38" s="558"/>
      <c r="N38" s="561"/>
      <c r="O38" s="558"/>
      <c r="P38" s="68"/>
      <c r="Q38" s="68"/>
      <c r="R38" s="68"/>
      <c r="S38" s="68"/>
      <c r="T38" s="68"/>
      <c r="U38" s="68"/>
      <c r="V38" s="68"/>
      <c r="W38" s="68"/>
      <c r="X38" s="68"/>
      <c r="Y38" s="68"/>
      <c r="Z38" s="68"/>
      <c r="AA38" s="68"/>
      <c r="AB38" s="68"/>
      <c r="AC38" s="68"/>
      <c r="AD38" s="68"/>
      <c r="AE38" s="68"/>
      <c r="AF38" s="187"/>
      <c r="AG38" s="67"/>
    </row>
    <row r="39" spans="1:33" ht="31.5" x14ac:dyDescent="0.25">
      <c r="A39" s="71" t="s">
        <v>154</v>
      </c>
      <c r="B39" s="44" t="s">
        <v>142</v>
      </c>
      <c r="C39" s="44"/>
      <c r="D39" s="69"/>
      <c r="E39" s="44"/>
      <c r="F39" s="44"/>
      <c r="G39" s="44"/>
      <c r="H39" s="44"/>
      <c r="I39" s="44"/>
      <c r="J39" s="44"/>
      <c r="K39" s="44"/>
      <c r="L39" s="558"/>
      <c r="M39" s="558"/>
      <c r="N39" s="561"/>
      <c r="O39" s="558"/>
      <c r="P39" s="68"/>
      <c r="Q39" s="68"/>
      <c r="R39" s="68"/>
      <c r="S39" s="68"/>
      <c r="T39" s="68"/>
      <c r="U39" s="68"/>
      <c r="V39" s="68"/>
      <c r="W39" s="68"/>
      <c r="X39" s="68"/>
      <c r="Y39" s="68"/>
      <c r="Z39" s="68"/>
      <c r="AA39" s="68"/>
      <c r="AB39" s="68"/>
      <c r="AC39" s="68"/>
      <c r="AD39" s="68"/>
      <c r="AE39" s="68"/>
      <c r="AF39" s="187"/>
      <c r="AG39" s="67"/>
    </row>
    <row r="40" spans="1:33" ht="31.5" x14ac:dyDescent="0.25">
      <c r="A40" s="71" t="s">
        <v>153</v>
      </c>
      <c r="B40" s="44" t="s">
        <v>140</v>
      </c>
      <c r="C40" s="44"/>
      <c r="D40" s="69"/>
      <c r="E40" s="44"/>
      <c r="F40" s="44"/>
      <c r="G40" s="44"/>
      <c r="H40" s="44"/>
      <c r="I40" s="44"/>
      <c r="J40" s="44"/>
      <c r="K40" s="44"/>
      <c r="L40" s="558"/>
      <c r="M40" s="558"/>
      <c r="N40" s="561"/>
      <c r="O40" s="558"/>
      <c r="P40" s="68"/>
      <c r="Q40" s="68"/>
      <c r="R40" s="68"/>
      <c r="S40" s="68"/>
      <c r="T40" s="68"/>
      <c r="U40" s="68"/>
      <c r="V40" s="68"/>
      <c r="W40" s="68"/>
      <c r="X40" s="68"/>
      <c r="Y40" s="68"/>
      <c r="Z40" s="68"/>
      <c r="AA40" s="68"/>
      <c r="AB40" s="68"/>
      <c r="AC40" s="68"/>
      <c r="AD40" s="68"/>
      <c r="AE40" s="68"/>
      <c r="AF40" s="187"/>
      <c r="AG40" s="67"/>
    </row>
    <row r="41" spans="1:33" x14ac:dyDescent="0.25">
      <c r="A41" s="71" t="s">
        <v>152</v>
      </c>
      <c r="B41" s="44" t="s">
        <v>138</v>
      </c>
      <c r="C41" s="44"/>
      <c r="D41" s="69"/>
      <c r="E41" s="44"/>
      <c r="F41" s="44"/>
      <c r="G41" s="44"/>
      <c r="H41" s="44"/>
      <c r="I41" s="44"/>
      <c r="J41" s="44"/>
      <c r="K41" s="44"/>
      <c r="L41" s="558"/>
      <c r="M41" s="558"/>
      <c r="N41" s="558"/>
      <c r="O41" s="558"/>
      <c r="P41" s="68"/>
      <c r="Q41" s="68"/>
      <c r="R41" s="68"/>
      <c r="S41" s="68"/>
      <c r="T41" s="68"/>
      <c r="U41" s="68"/>
      <c r="V41" s="68"/>
      <c r="W41" s="68"/>
      <c r="X41" s="68"/>
      <c r="Y41" s="68"/>
      <c r="Z41" s="68"/>
      <c r="AA41" s="68"/>
      <c r="AB41" s="68"/>
      <c r="AC41" s="68"/>
      <c r="AD41" s="68"/>
      <c r="AE41" s="68"/>
      <c r="AF41" s="187"/>
      <c r="AG41" s="67"/>
    </row>
    <row r="42" spans="1:33" ht="18.75" x14ac:dyDescent="0.25">
      <c r="A42" s="71" t="s">
        <v>151</v>
      </c>
      <c r="B42" s="70" t="s">
        <v>136</v>
      </c>
      <c r="C42" s="70"/>
      <c r="D42" s="69"/>
      <c r="E42" s="44"/>
      <c r="F42" s="44"/>
      <c r="G42" s="44"/>
      <c r="H42" s="44"/>
      <c r="I42" s="44"/>
      <c r="J42" s="44"/>
      <c r="K42" s="44"/>
      <c r="L42" s="558"/>
      <c r="M42" s="558"/>
      <c r="N42" s="561"/>
      <c r="O42" s="558"/>
      <c r="P42" s="68"/>
      <c r="Q42" s="68"/>
      <c r="R42" s="68"/>
      <c r="S42" s="68"/>
      <c r="T42" s="68"/>
      <c r="U42" s="68"/>
      <c r="V42" s="68"/>
      <c r="W42" s="68"/>
      <c r="X42" s="68"/>
      <c r="Y42" s="68"/>
      <c r="Z42" s="68"/>
      <c r="AA42" s="68"/>
      <c r="AB42" s="68"/>
      <c r="AC42" s="68"/>
      <c r="AD42" s="68"/>
      <c r="AE42" s="68"/>
      <c r="AF42" s="187"/>
      <c r="AG42" s="67"/>
    </row>
    <row r="43" spans="1:33" x14ac:dyDescent="0.25">
      <c r="A43" s="74" t="s">
        <v>59</v>
      </c>
      <c r="B43" s="73" t="s">
        <v>150</v>
      </c>
      <c r="C43" s="73"/>
      <c r="D43" s="69"/>
      <c r="E43" s="44"/>
      <c r="F43" s="44"/>
      <c r="G43" s="44"/>
      <c r="H43" s="44"/>
      <c r="I43" s="44"/>
      <c r="J43" s="44"/>
      <c r="K43" s="44"/>
      <c r="L43" s="558"/>
      <c r="M43" s="558"/>
      <c r="N43" s="561"/>
      <c r="O43" s="558"/>
      <c r="P43" s="68"/>
      <c r="Q43" s="68"/>
      <c r="R43" s="68"/>
      <c r="S43" s="68"/>
      <c r="T43" s="68"/>
      <c r="U43" s="68"/>
      <c r="V43" s="68"/>
      <c r="W43" s="68"/>
      <c r="X43" s="68"/>
      <c r="Y43" s="68"/>
      <c r="Z43" s="68"/>
      <c r="AA43" s="68"/>
      <c r="AB43" s="68"/>
      <c r="AC43" s="68"/>
      <c r="AD43" s="68"/>
      <c r="AE43" s="68"/>
      <c r="AF43" s="187"/>
      <c r="AG43" s="67"/>
    </row>
    <row r="44" spans="1:33" x14ac:dyDescent="0.25">
      <c r="A44" s="71" t="s">
        <v>149</v>
      </c>
      <c r="B44" s="44" t="s">
        <v>148</v>
      </c>
      <c r="C44" s="44"/>
      <c r="D44" s="69"/>
      <c r="E44" s="44"/>
      <c r="F44" s="44"/>
      <c r="G44" s="44"/>
      <c r="H44" s="44"/>
      <c r="I44" s="44"/>
      <c r="J44" s="44"/>
      <c r="K44" s="44"/>
      <c r="L44" s="558"/>
      <c r="M44" s="558"/>
      <c r="N44" s="561"/>
      <c r="O44" s="558"/>
      <c r="P44" s="68"/>
      <c r="Q44" s="68"/>
      <c r="R44" s="68"/>
      <c r="S44" s="68"/>
      <c r="T44" s="68"/>
      <c r="U44" s="68"/>
      <c r="V44" s="68"/>
      <c r="W44" s="68"/>
      <c r="X44" s="68"/>
      <c r="Y44" s="68"/>
      <c r="Z44" s="68"/>
      <c r="AA44" s="68"/>
      <c r="AB44" s="68"/>
      <c r="AC44" s="68"/>
      <c r="AD44" s="68"/>
      <c r="AE44" s="68"/>
      <c r="AF44" s="187"/>
      <c r="AG44" s="67"/>
    </row>
    <row r="45" spans="1:33" x14ac:dyDescent="0.25">
      <c r="A45" s="71" t="s">
        <v>147</v>
      </c>
      <c r="B45" s="44" t="s">
        <v>146</v>
      </c>
      <c r="C45" s="44"/>
      <c r="D45" s="69"/>
      <c r="E45" s="44"/>
      <c r="F45" s="44"/>
      <c r="G45" s="44"/>
      <c r="H45" s="44"/>
      <c r="I45" s="44"/>
      <c r="J45" s="44"/>
      <c r="K45" s="44"/>
      <c r="L45" s="558"/>
      <c r="M45" s="558"/>
      <c r="N45" s="561"/>
      <c r="O45" s="558"/>
      <c r="P45" s="68"/>
      <c r="Q45" s="68"/>
      <c r="R45" s="68"/>
      <c r="S45" s="68"/>
      <c r="T45" s="68"/>
      <c r="U45" s="68"/>
      <c r="V45" s="68"/>
      <c r="W45" s="68"/>
      <c r="X45" s="68"/>
      <c r="Y45" s="68"/>
      <c r="Z45" s="68"/>
      <c r="AA45" s="68"/>
      <c r="AB45" s="68"/>
      <c r="AC45" s="68"/>
      <c r="AD45" s="68"/>
      <c r="AE45" s="68"/>
      <c r="AF45" s="187"/>
      <c r="AG45" s="67"/>
    </row>
    <row r="46" spans="1:33" x14ac:dyDescent="0.25">
      <c r="A46" s="71" t="s">
        <v>145</v>
      </c>
      <c r="B46" s="44" t="s">
        <v>144</v>
      </c>
      <c r="C46" s="44"/>
      <c r="D46" s="69"/>
      <c r="E46" s="44"/>
      <c r="F46" s="44"/>
      <c r="G46" s="44"/>
      <c r="H46" s="44"/>
      <c r="I46" s="44"/>
      <c r="J46" s="44"/>
      <c r="K46" s="44"/>
      <c r="L46" s="558"/>
      <c r="M46" s="558"/>
      <c r="N46" s="561"/>
      <c r="O46" s="558"/>
      <c r="P46" s="68"/>
      <c r="Q46" s="68"/>
      <c r="R46" s="68"/>
      <c r="S46" s="68"/>
      <c r="T46" s="68"/>
      <c r="U46" s="68"/>
      <c r="V46" s="68"/>
      <c r="W46" s="68"/>
      <c r="X46" s="68"/>
      <c r="Y46" s="68"/>
      <c r="Z46" s="68"/>
      <c r="AA46" s="68"/>
      <c r="AB46" s="68"/>
      <c r="AC46" s="68"/>
      <c r="AD46" s="68"/>
      <c r="AE46" s="68"/>
      <c r="AF46" s="187"/>
      <c r="AG46" s="67"/>
    </row>
    <row r="47" spans="1:33" ht="31.5" x14ac:dyDescent="0.25">
      <c r="A47" s="71" t="s">
        <v>143</v>
      </c>
      <c r="B47" s="44" t="s">
        <v>142</v>
      </c>
      <c r="C47" s="44"/>
      <c r="D47" s="69"/>
      <c r="E47" s="44"/>
      <c r="F47" s="44"/>
      <c r="G47" s="44"/>
      <c r="H47" s="44"/>
      <c r="I47" s="44"/>
      <c r="J47" s="44"/>
      <c r="K47" s="44"/>
      <c r="L47" s="558"/>
      <c r="M47" s="558"/>
      <c r="N47" s="561"/>
      <c r="O47" s="558"/>
      <c r="P47" s="68"/>
      <c r="Q47" s="68"/>
      <c r="R47" s="68"/>
      <c r="S47" s="68"/>
      <c r="T47" s="68"/>
      <c r="U47" s="68"/>
      <c r="V47" s="68"/>
      <c r="W47" s="68"/>
      <c r="X47" s="68"/>
      <c r="Y47" s="68"/>
      <c r="Z47" s="68"/>
      <c r="AA47" s="68"/>
      <c r="AB47" s="68"/>
      <c r="AC47" s="68"/>
      <c r="AD47" s="68"/>
      <c r="AE47" s="68"/>
      <c r="AF47" s="187"/>
      <c r="AG47" s="67"/>
    </row>
    <row r="48" spans="1:33" ht="31.5" x14ac:dyDescent="0.25">
      <c r="A48" s="71" t="s">
        <v>141</v>
      </c>
      <c r="B48" s="44" t="s">
        <v>140</v>
      </c>
      <c r="C48" s="44"/>
      <c r="D48" s="69"/>
      <c r="E48" s="44"/>
      <c r="F48" s="44"/>
      <c r="G48" s="44"/>
      <c r="H48" s="44"/>
      <c r="I48" s="44"/>
      <c r="J48" s="44"/>
      <c r="K48" s="44"/>
      <c r="L48" s="558"/>
      <c r="M48" s="558"/>
      <c r="N48" s="561"/>
      <c r="O48" s="558"/>
      <c r="P48" s="68"/>
      <c r="Q48" s="68"/>
      <c r="R48" s="68"/>
      <c r="S48" s="68"/>
      <c r="T48" s="68"/>
      <c r="U48" s="68"/>
      <c r="V48" s="68"/>
      <c r="W48" s="68"/>
      <c r="X48" s="68"/>
      <c r="Y48" s="68"/>
      <c r="Z48" s="68"/>
      <c r="AA48" s="68"/>
      <c r="AB48" s="68"/>
      <c r="AC48" s="68"/>
      <c r="AD48" s="68"/>
      <c r="AE48" s="68"/>
      <c r="AF48" s="187"/>
      <c r="AG48" s="67"/>
    </row>
    <row r="49" spans="1:33" x14ac:dyDescent="0.25">
      <c r="A49" s="71" t="s">
        <v>139</v>
      </c>
      <c r="B49" s="44" t="s">
        <v>138</v>
      </c>
      <c r="C49" s="44"/>
      <c r="D49" s="69"/>
      <c r="E49" s="44"/>
      <c r="F49" s="44"/>
      <c r="G49" s="44"/>
      <c r="H49" s="44"/>
      <c r="I49" s="44"/>
      <c r="J49" s="44"/>
      <c r="K49" s="44"/>
      <c r="L49" s="558"/>
      <c r="M49" s="558"/>
      <c r="N49" s="558"/>
      <c r="O49" s="558"/>
      <c r="P49" s="68"/>
      <c r="Q49" s="68"/>
      <c r="R49" s="68"/>
      <c r="S49" s="68"/>
      <c r="T49" s="68"/>
      <c r="U49" s="68"/>
      <c r="V49" s="68"/>
      <c r="W49" s="68"/>
      <c r="X49" s="68"/>
      <c r="Y49" s="68"/>
      <c r="Z49" s="68"/>
      <c r="AA49" s="68"/>
      <c r="AB49" s="68"/>
      <c r="AC49" s="68"/>
      <c r="AD49" s="68"/>
      <c r="AE49" s="68"/>
      <c r="AF49" s="187"/>
      <c r="AG49" s="67"/>
    </row>
    <row r="50" spans="1:33" ht="18.75" x14ac:dyDescent="0.25">
      <c r="A50" s="71" t="s">
        <v>137</v>
      </c>
      <c r="B50" s="70" t="s">
        <v>136</v>
      </c>
      <c r="C50" s="70"/>
      <c r="D50" s="69"/>
      <c r="E50" s="44"/>
      <c r="F50" s="44"/>
      <c r="G50" s="44"/>
      <c r="H50" s="44"/>
      <c r="I50" s="44"/>
      <c r="J50" s="44"/>
      <c r="K50" s="44"/>
      <c r="L50" s="558"/>
      <c r="M50" s="558"/>
      <c r="N50" s="561"/>
      <c r="O50" s="558"/>
      <c r="P50" s="68"/>
      <c r="Q50" s="68"/>
      <c r="R50" s="68"/>
      <c r="S50" s="68"/>
      <c r="T50" s="68"/>
      <c r="U50" s="68"/>
      <c r="V50" s="68"/>
      <c r="W50" s="68"/>
      <c r="X50" s="68"/>
      <c r="Y50" s="68"/>
      <c r="Z50" s="68"/>
      <c r="AA50" s="68"/>
      <c r="AB50" s="68"/>
      <c r="AC50" s="68"/>
      <c r="AD50" s="68"/>
      <c r="AE50" s="68"/>
      <c r="AF50" s="187"/>
      <c r="AG50" s="67"/>
    </row>
    <row r="51" spans="1:33" ht="35.25" customHeight="1" x14ac:dyDescent="0.25">
      <c r="A51" s="74" t="s">
        <v>57</v>
      </c>
      <c r="B51" s="73" t="s">
        <v>135</v>
      </c>
      <c r="C51" s="73"/>
      <c r="D51" s="69"/>
      <c r="E51" s="69"/>
      <c r="F51" s="69"/>
      <c r="G51" s="44"/>
      <c r="H51" s="44"/>
      <c r="I51" s="44"/>
      <c r="J51" s="44"/>
      <c r="K51" s="44"/>
      <c r="L51" s="558"/>
      <c r="M51" s="558"/>
      <c r="N51" s="561"/>
      <c r="O51" s="558"/>
      <c r="P51" s="68"/>
      <c r="Q51" s="68"/>
      <c r="R51" s="68"/>
      <c r="S51" s="68"/>
      <c r="T51" s="68"/>
      <c r="U51" s="68"/>
      <c r="V51" s="68"/>
      <c r="W51" s="68"/>
      <c r="X51" s="68"/>
      <c r="Y51" s="68"/>
      <c r="Z51" s="68"/>
      <c r="AA51" s="68"/>
      <c r="AB51" s="68"/>
      <c r="AC51" s="68"/>
      <c r="AD51" s="68"/>
      <c r="AE51" s="68"/>
      <c r="AF51" s="187"/>
      <c r="AG51" s="67"/>
    </row>
    <row r="52" spans="1:33" x14ac:dyDescent="0.25">
      <c r="A52" s="71" t="s">
        <v>134</v>
      </c>
      <c r="B52" s="44" t="s">
        <v>133</v>
      </c>
      <c r="C52" s="203"/>
      <c r="D52" s="203"/>
      <c r="E52" s="203"/>
      <c r="F52" s="203"/>
      <c r="G52" s="44"/>
      <c r="H52" s="44"/>
      <c r="I52" s="44"/>
      <c r="J52" s="44"/>
      <c r="K52" s="44"/>
      <c r="L52" s="560">
        <f>L27/1.2</f>
        <v>3.0710470000000001</v>
      </c>
      <c r="M52" s="558"/>
      <c r="N52" s="560">
        <f>N27/1.2</f>
        <v>3.0426818333333334</v>
      </c>
      <c r="O52" s="558"/>
      <c r="P52" s="187"/>
      <c r="Q52" s="68"/>
      <c r="R52" s="68"/>
      <c r="S52" s="68"/>
      <c r="T52" s="68"/>
      <c r="U52" s="68"/>
      <c r="V52" s="68"/>
      <c r="W52" s="68"/>
      <c r="X52" s="68"/>
      <c r="Y52" s="68"/>
      <c r="Z52" s="68"/>
      <c r="AA52" s="68"/>
      <c r="AB52" s="68"/>
      <c r="AC52" s="68"/>
      <c r="AD52" s="68"/>
      <c r="AE52" s="68"/>
      <c r="AF52" s="187"/>
      <c r="AG52" s="187"/>
    </row>
    <row r="53" spans="1:33" x14ac:dyDescent="0.25">
      <c r="A53" s="71" t="s">
        <v>132</v>
      </c>
      <c r="B53" s="44" t="s">
        <v>126</v>
      </c>
      <c r="C53" s="44"/>
      <c r="D53" s="69"/>
      <c r="E53" s="69"/>
      <c r="F53" s="69"/>
      <c r="G53" s="44"/>
      <c r="H53" s="44"/>
      <c r="I53" s="44"/>
      <c r="J53" s="44"/>
      <c r="K53" s="545"/>
      <c r="L53" s="563"/>
      <c r="M53" s="563"/>
      <c r="N53" s="564"/>
      <c r="O53" s="557"/>
      <c r="P53" s="68"/>
      <c r="Q53" s="68"/>
      <c r="R53" s="68"/>
      <c r="S53" s="68"/>
      <c r="T53" s="68"/>
      <c r="U53" s="68"/>
      <c r="V53" s="68"/>
      <c r="W53" s="68"/>
      <c r="X53" s="68"/>
      <c r="Y53" s="68"/>
      <c r="Z53" s="68"/>
      <c r="AA53" s="68"/>
      <c r="AB53" s="68"/>
      <c r="AC53" s="68"/>
      <c r="AD53" s="68"/>
      <c r="AE53" s="68"/>
      <c r="AF53" s="187"/>
      <c r="AG53" s="67"/>
    </row>
    <row r="54" spans="1:33" x14ac:dyDescent="0.25">
      <c r="A54" s="71" t="s">
        <v>131</v>
      </c>
      <c r="B54" s="70" t="s">
        <v>125</v>
      </c>
      <c r="C54" s="70"/>
      <c r="D54" s="69"/>
      <c r="E54" s="69"/>
      <c r="F54" s="69"/>
      <c r="G54" s="44"/>
      <c r="H54" s="44"/>
      <c r="I54" s="44"/>
      <c r="J54" s="44"/>
      <c r="K54" s="546"/>
      <c r="L54" s="563">
        <v>0.4</v>
      </c>
      <c r="M54" s="563" t="s">
        <v>459</v>
      </c>
      <c r="N54" s="563">
        <v>0.4</v>
      </c>
      <c r="O54" s="563" t="s">
        <v>872</v>
      </c>
      <c r="P54" s="68"/>
      <c r="Q54" s="68"/>
      <c r="R54" s="68"/>
      <c r="S54" s="68"/>
      <c r="T54" s="68"/>
      <c r="U54" s="68"/>
      <c r="V54" s="68"/>
      <c r="W54" s="68"/>
      <c r="X54" s="68"/>
      <c r="Y54" s="68"/>
      <c r="Z54" s="68"/>
      <c r="AA54" s="68"/>
      <c r="AB54" s="68"/>
      <c r="AC54" s="68"/>
      <c r="AD54" s="68"/>
      <c r="AE54" s="68"/>
      <c r="AF54" s="187">
        <f>L54</f>
        <v>0.4</v>
      </c>
      <c r="AG54" s="544">
        <f>N54</f>
        <v>0.4</v>
      </c>
    </row>
    <row r="55" spans="1:33" x14ac:dyDescent="0.25">
      <c r="A55" s="71" t="s">
        <v>130</v>
      </c>
      <c r="B55" s="70" t="s">
        <v>124</v>
      </c>
      <c r="C55" s="70"/>
      <c r="D55" s="69"/>
      <c r="E55" s="69"/>
      <c r="F55" s="69"/>
      <c r="G55" s="44"/>
      <c r="H55" s="44"/>
      <c r="I55" s="44"/>
      <c r="J55" s="44"/>
      <c r="K55" s="546"/>
      <c r="L55" s="563"/>
      <c r="M55" s="563"/>
      <c r="N55" s="563"/>
      <c r="O55" s="563"/>
      <c r="P55" s="68"/>
      <c r="R55" s="68"/>
      <c r="S55" s="68"/>
      <c r="T55" s="68"/>
      <c r="U55" s="68"/>
      <c r="V55" s="68"/>
      <c r="W55" s="68"/>
      <c r="X55" s="68"/>
      <c r="Y55" s="68"/>
      <c r="Z55" s="68"/>
      <c r="AA55" s="68"/>
      <c r="AB55" s="68"/>
      <c r="AC55" s="68"/>
      <c r="AD55" s="68"/>
      <c r="AE55" s="68"/>
      <c r="AF55" s="187"/>
      <c r="AG55" s="544"/>
    </row>
    <row r="56" spans="1:33" x14ac:dyDescent="0.25">
      <c r="A56" s="71" t="s">
        <v>129</v>
      </c>
      <c r="B56" s="70" t="s">
        <v>123</v>
      </c>
      <c r="C56" s="70"/>
      <c r="D56" s="69"/>
      <c r="E56" s="69"/>
      <c r="F56" s="69"/>
      <c r="G56" s="44"/>
      <c r="H56" s="44"/>
      <c r="I56" s="44"/>
      <c r="J56" s="44"/>
      <c r="K56" s="546"/>
      <c r="L56" s="563">
        <v>0.18</v>
      </c>
      <c r="M56" s="563" t="s">
        <v>459</v>
      </c>
      <c r="N56" s="563">
        <v>0.18</v>
      </c>
      <c r="O56" s="563" t="s">
        <v>872</v>
      </c>
      <c r="P56" s="68"/>
      <c r="R56" s="68"/>
      <c r="S56" s="68"/>
      <c r="T56" s="68"/>
      <c r="U56" s="68"/>
      <c r="V56" s="68"/>
      <c r="W56" s="68"/>
      <c r="X56" s="68"/>
      <c r="Y56" s="68"/>
      <c r="Z56" s="68"/>
      <c r="AA56" s="68"/>
      <c r="AB56" s="68"/>
      <c r="AC56" s="68"/>
      <c r="AD56" s="68"/>
      <c r="AE56" s="68"/>
      <c r="AF56" s="187">
        <f>L56</f>
        <v>0.18</v>
      </c>
      <c r="AG56" s="544">
        <f>N56</f>
        <v>0.18</v>
      </c>
    </row>
    <row r="57" spans="1:33" ht="18.75" x14ac:dyDescent="0.25">
      <c r="A57" s="71" t="s">
        <v>128</v>
      </c>
      <c r="B57" s="70" t="s">
        <v>122</v>
      </c>
      <c r="C57" s="70"/>
      <c r="D57" s="69"/>
      <c r="E57" s="69"/>
      <c r="F57" s="69"/>
      <c r="G57" s="44"/>
      <c r="H57" s="44"/>
      <c r="I57" s="44"/>
      <c r="J57" s="44"/>
      <c r="K57" s="545"/>
      <c r="L57" s="563"/>
      <c r="M57" s="563"/>
      <c r="N57" s="564"/>
      <c r="O57" s="563"/>
      <c r="P57" s="68"/>
      <c r="R57" s="68"/>
      <c r="S57" s="68"/>
      <c r="T57" s="68"/>
      <c r="U57" s="68"/>
      <c r="V57" s="68"/>
      <c r="W57" s="68"/>
      <c r="X57" s="68"/>
      <c r="Y57" s="68"/>
      <c r="Z57" s="68"/>
      <c r="AA57" s="68"/>
      <c r="AB57" s="68"/>
      <c r="AC57" s="68"/>
      <c r="AD57" s="68"/>
      <c r="AE57" s="68"/>
      <c r="AF57" s="187"/>
      <c r="AG57" s="67"/>
    </row>
    <row r="58" spans="1:33" ht="36.75" customHeight="1" x14ac:dyDescent="0.25">
      <c r="A58" s="74" t="s">
        <v>56</v>
      </c>
      <c r="B58" s="96" t="s">
        <v>220</v>
      </c>
      <c r="C58" s="70"/>
      <c r="D58" s="69"/>
      <c r="E58" s="69"/>
      <c r="F58" s="69"/>
      <c r="G58" s="44"/>
      <c r="H58" s="44"/>
      <c r="I58" s="44"/>
      <c r="J58" s="44"/>
      <c r="K58" s="545"/>
      <c r="L58" s="563"/>
      <c r="M58" s="563"/>
      <c r="N58" s="564"/>
      <c r="O58" s="563"/>
      <c r="P58" s="68"/>
      <c r="Q58" s="68"/>
      <c r="R58" s="68"/>
      <c r="S58" s="68"/>
      <c r="T58" s="68"/>
      <c r="U58" s="68"/>
      <c r="V58" s="68"/>
      <c r="W58" s="68"/>
      <c r="X58" s="68"/>
      <c r="Y58" s="68"/>
      <c r="Z58" s="68"/>
      <c r="AA58" s="68"/>
      <c r="AB58" s="68"/>
      <c r="AC58" s="68"/>
      <c r="AD58" s="68"/>
      <c r="AE58" s="68"/>
      <c r="AF58" s="187"/>
      <c r="AG58" s="67"/>
    </row>
    <row r="59" spans="1:33" x14ac:dyDescent="0.25">
      <c r="A59" s="74" t="s">
        <v>54</v>
      </c>
      <c r="B59" s="73" t="s">
        <v>127</v>
      </c>
      <c r="C59" s="69"/>
      <c r="D59" s="69"/>
      <c r="E59" s="44"/>
      <c r="F59" s="44"/>
      <c r="G59" s="44"/>
      <c r="H59" s="44"/>
      <c r="I59" s="44"/>
      <c r="J59" s="44"/>
      <c r="K59" s="44"/>
      <c r="L59" s="558"/>
      <c r="M59" s="558"/>
      <c r="N59" s="561"/>
      <c r="O59" s="558"/>
      <c r="P59" s="68"/>
      <c r="Q59" s="68"/>
      <c r="R59" s="68"/>
      <c r="S59" s="68"/>
      <c r="T59" s="68"/>
      <c r="U59" s="68"/>
      <c r="V59" s="68"/>
      <c r="W59" s="68"/>
      <c r="X59" s="68"/>
      <c r="Y59" s="68"/>
      <c r="Z59" s="68"/>
      <c r="AA59" s="68"/>
      <c r="AB59" s="68"/>
      <c r="AC59" s="68"/>
      <c r="AD59" s="68"/>
      <c r="AE59" s="68"/>
      <c r="AF59" s="187"/>
      <c r="AG59" s="67"/>
    </row>
    <row r="60" spans="1:33" x14ac:dyDescent="0.25">
      <c r="A60" s="71" t="s">
        <v>214</v>
      </c>
      <c r="B60" s="72" t="s">
        <v>148</v>
      </c>
      <c r="C60" s="72"/>
      <c r="D60" s="69"/>
      <c r="E60" s="44"/>
      <c r="F60" s="44"/>
      <c r="G60" s="44"/>
      <c r="H60" s="44"/>
      <c r="I60" s="44"/>
      <c r="J60" s="44"/>
      <c r="K60" s="44"/>
      <c r="L60" s="558"/>
      <c r="M60" s="558"/>
      <c r="N60" s="561"/>
      <c r="O60" s="558"/>
      <c r="P60" s="68"/>
      <c r="Q60" s="68"/>
      <c r="R60" s="68"/>
      <c r="S60" s="68"/>
      <c r="T60" s="68"/>
      <c r="U60" s="68"/>
      <c r="V60" s="68"/>
      <c r="W60" s="68"/>
      <c r="X60" s="68"/>
      <c r="Y60" s="68"/>
      <c r="Z60" s="68"/>
      <c r="AA60" s="68"/>
      <c r="AB60" s="68"/>
      <c r="AC60" s="68"/>
      <c r="AD60" s="68"/>
      <c r="AE60" s="68"/>
      <c r="AF60" s="187"/>
      <c r="AG60" s="67"/>
    </row>
    <row r="61" spans="1:33" x14ac:dyDescent="0.25">
      <c r="A61" s="71" t="s">
        <v>215</v>
      </c>
      <c r="B61" s="72" t="s">
        <v>146</v>
      </c>
      <c r="C61" s="72"/>
      <c r="D61" s="69"/>
      <c r="E61" s="44"/>
      <c r="F61" s="44"/>
      <c r="G61" s="44"/>
      <c r="H61" s="44"/>
      <c r="I61" s="44"/>
      <c r="J61" s="44"/>
      <c r="K61" s="44"/>
      <c r="L61" s="558"/>
      <c r="M61" s="558"/>
      <c r="N61" s="561"/>
      <c r="O61" s="558"/>
      <c r="P61" s="68"/>
      <c r="Q61" s="68"/>
      <c r="R61" s="68"/>
      <c r="S61" s="68"/>
      <c r="T61" s="68"/>
      <c r="U61" s="68"/>
      <c r="V61" s="68"/>
      <c r="W61" s="68"/>
      <c r="X61" s="68"/>
      <c r="Y61" s="68"/>
      <c r="Z61" s="68"/>
      <c r="AA61" s="68"/>
      <c r="AB61" s="68"/>
      <c r="AC61" s="68"/>
      <c r="AD61" s="68"/>
      <c r="AE61" s="68"/>
      <c r="AF61" s="187"/>
      <c r="AG61" s="67"/>
    </row>
    <row r="62" spans="1:33" x14ac:dyDescent="0.25">
      <c r="A62" s="71" t="s">
        <v>216</v>
      </c>
      <c r="B62" s="72" t="s">
        <v>144</v>
      </c>
      <c r="C62" s="72"/>
      <c r="D62" s="69"/>
      <c r="E62" s="44"/>
      <c r="F62" s="44"/>
      <c r="G62" s="44"/>
      <c r="H62" s="44"/>
      <c r="I62" s="44"/>
      <c r="J62" s="44"/>
      <c r="K62" s="44"/>
      <c r="L62" s="558"/>
      <c r="M62" s="558"/>
      <c r="N62" s="561"/>
      <c r="O62" s="558"/>
      <c r="P62" s="68"/>
      <c r="Q62" s="68"/>
      <c r="R62" s="68"/>
      <c r="S62" s="68"/>
      <c r="T62" s="68"/>
      <c r="U62" s="68"/>
      <c r="V62" s="68"/>
      <c r="W62" s="68"/>
      <c r="X62" s="68"/>
      <c r="Y62" s="68"/>
      <c r="Z62" s="68"/>
      <c r="AA62" s="68"/>
      <c r="AB62" s="68"/>
      <c r="AC62" s="68"/>
      <c r="AD62" s="68"/>
      <c r="AE62" s="68"/>
      <c r="AF62" s="187"/>
      <c r="AG62" s="67"/>
    </row>
    <row r="63" spans="1:33" x14ac:dyDescent="0.25">
      <c r="A63" s="71" t="s">
        <v>217</v>
      </c>
      <c r="B63" s="72" t="s">
        <v>219</v>
      </c>
      <c r="C63" s="72"/>
      <c r="D63" s="69"/>
      <c r="E63" s="44"/>
      <c r="F63" s="44"/>
      <c r="G63" s="44"/>
      <c r="H63" s="44"/>
      <c r="I63" s="44"/>
      <c r="J63" s="44"/>
      <c r="K63" s="44"/>
      <c r="L63" s="558"/>
      <c r="M63" s="558"/>
      <c r="N63" s="561"/>
      <c r="O63" s="558"/>
      <c r="P63" s="68"/>
      <c r="Q63" s="68"/>
      <c r="R63" s="68"/>
      <c r="S63" s="68"/>
      <c r="T63" s="68"/>
      <c r="U63" s="68"/>
      <c r="V63" s="68"/>
      <c r="W63" s="68"/>
      <c r="X63" s="68"/>
      <c r="Y63" s="68"/>
      <c r="Z63" s="68"/>
      <c r="AA63" s="68"/>
      <c r="AB63" s="68"/>
      <c r="AC63" s="68"/>
      <c r="AD63" s="68"/>
      <c r="AE63" s="68"/>
      <c r="AF63" s="187"/>
      <c r="AG63" s="67"/>
    </row>
    <row r="64" spans="1:33" ht="18.75" x14ac:dyDescent="0.25">
      <c r="A64" s="71" t="s">
        <v>218</v>
      </c>
      <c r="B64" s="70" t="s">
        <v>122</v>
      </c>
      <c r="C64" s="70"/>
      <c r="D64" s="69"/>
      <c r="E64" s="44"/>
      <c r="F64" s="44"/>
      <c r="G64" s="44"/>
      <c r="H64" s="44"/>
      <c r="I64" s="44"/>
      <c r="J64" s="44"/>
      <c r="K64" s="44"/>
      <c r="L64" s="558"/>
      <c r="M64" s="558"/>
      <c r="N64" s="561"/>
      <c r="O64" s="558"/>
      <c r="P64" s="68"/>
      <c r="Q64" s="68"/>
      <c r="R64" s="68"/>
      <c r="S64" s="68"/>
      <c r="T64" s="68"/>
      <c r="U64" s="68"/>
      <c r="V64" s="68"/>
      <c r="W64" s="68"/>
      <c r="X64" s="68"/>
      <c r="Y64" s="68"/>
      <c r="Z64" s="68"/>
      <c r="AA64" s="68"/>
      <c r="AB64" s="68"/>
      <c r="AC64" s="68"/>
      <c r="AD64" s="68"/>
      <c r="AE64" s="68"/>
      <c r="AF64" s="187"/>
      <c r="AG64" s="67"/>
    </row>
    <row r="65" spans="1:32" x14ac:dyDescent="0.25">
      <c r="A65" s="65"/>
      <c r="B65" s="66"/>
      <c r="C65" s="66"/>
      <c r="D65" s="66"/>
      <c r="E65" s="66"/>
      <c r="F65" s="66"/>
      <c r="G65" s="66"/>
      <c r="H65" s="66"/>
      <c r="I65" s="66"/>
      <c r="J65" s="66"/>
      <c r="K65" s="66"/>
      <c r="L65" s="565"/>
      <c r="M65" s="565"/>
      <c r="S65" s="57"/>
      <c r="T65" s="57"/>
      <c r="U65" s="57"/>
      <c r="V65" s="57"/>
      <c r="W65" s="57"/>
      <c r="X65" s="57"/>
      <c r="Y65" s="57"/>
      <c r="Z65" s="57"/>
      <c r="AA65" s="57"/>
      <c r="AB65" s="57"/>
      <c r="AC65" s="57"/>
      <c r="AD65" s="57"/>
      <c r="AE65" s="57"/>
      <c r="AF65" s="57"/>
    </row>
    <row r="66" spans="1:32" ht="54" customHeight="1" x14ac:dyDescent="0.25">
      <c r="A66" s="57"/>
      <c r="B66" s="486"/>
      <c r="C66" s="486"/>
      <c r="D66" s="486"/>
      <c r="E66" s="486"/>
      <c r="F66" s="486"/>
      <c r="G66" s="486"/>
      <c r="H66" s="486"/>
      <c r="I66" s="486"/>
      <c r="J66" s="61"/>
      <c r="K66" s="61"/>
      <c r="L66" s="566"/>
      <c r="M66" s="566"/>
      <c r="N66" s="566"/>
      <c r="O66" s="566"/>
      <c r="P66" s="64"/>
      <c r="Q66" s="64"/>
      <c r="R66" s="64"/>
      <c r="S66" s="64"/>
      <c r="T66" s="64"/>
      <c r="U66" s="64"/>
      <c r="V66" s="64"/>
      <c r="W66" s="64"/>
      <c r="X66" s="64"/>
      <c r="Y66" s="64"/>
      <c r="Z66" s="64"/>
      <c r="AA66" s="64"/>
      <c r="AB66" s="64"/>
      <c r="AC66" s="64"/>
      <c r="AD66" s="64"/>
      <c r="AE66" s="64"/>
      <c r="AF66" s="64"/>
    </row>
    <row r="67" spans="1:32" x14ac:dyDescent="0.25">
      <c r="A67" s="57"/>
      <c r="B67" s="57"/>
      <c r="C67" s="57"/>
      <c r="D67" s="57"/>
      <c r="E67" s="57"/>
      <c r="F67" s="57"/>
      <c r="S67" s="57"/>
      <c r="T67" s="57"/>
      <c r="U67" s="57"/>
      <c r="V67" s="57"/>
      <c r="W67" s="57"/>
      <c r="X67" s="57"/>
      <c r="Y67" s="57"/>
      <c r="Z67" s="57"/>
      <c r="AA67" s="57"/>
      <c r="AB67" s="57"/>
      <c r="AC67" s="57"/>
      <c r="AD67" s="57"/>
      <c r="AE67" s="57"/>
      <c r="AF67" s="57"/>
    </row>
    <row r="68" spans="1:32" ht="50.25" customHeight="1" x14ac:dyDescent="0.25">
      <c r="A68" s="57"/>
      <c r="B68" s="487"/>
      <c r="C68" s="487"/>
      <c r="D68" s="487"/>
      <c r="E68" s="487"/>
      <c r="F68" s="487"/>
      <c r="G68" s="487"/>
      <c r="H68" s="487"/>
      <c r="I68" s="487"/>
      <c r="J68" s="62"/>
      <c r="K68" s="62"/>
      <c r="S68" s="57"/>
      <c r="T68" s="57"/>
      <c r="U68" s="57"/>
      <c r="V68" s="57"/>
      <c r="W68" s="57"/>
      <c r="X68" s="57"/>
      <c r="Y68" s="57"/>
      <c r="Z68" s="57"/>
      <c r="AA68" s="57"/>
      <c r="AB68" s="57"/>
      <c r="AC68" s="57"/>
      <c r="AD68" s="57"/>
      <c r="AE68" s="57"/>
      <c r="AF68" s="57"/>
    </row>
    <row r="69" spans="1:32" x14ac:dyDescent="0.25">
      <c r="A69" s="57"/>
      <c r="B69" s="57"/>
      <c r="C69" s="57"/>
      <c r="D69" s="57"/>
      <c r="E69" s="57"/>
      <c r="F69" s="57"/>
      <c r="S69" s="57"/>
      <c r="T69" s="57"/>
      <c r="U69" s="57"/>
      <c r="V69" s="57"/>
      <c r="W69" s="57"/>
      <c r="X69" s="57"/>
      <c r="Y69" s="57"/>
      <c r="Z69" s="57"/>
      <c r="AA69" s="57"/>
      <c r="AB69" s="57"/>
      <c r="AC69" s="57"/>
      <c r="AD69" s="57"/>
      <c r="AE69" s="57"/>
      <c r="AF69" s="57"/>
    </row>
    <row r="70" spans="1:32" ht="36.75" customHeight="1" x14ac:dyDescent="0.25">
      <c r="A70" s="57"/>
      <c r="B70" s="486"/>
      <c r="C70" s="486"/>
      <c r="D70" s="486"/>
      <c r="E70" s="486"/>
      <c r="F70" s="486"/>
      <c r="G70" s="486"/>
      <c r="H70" s="486"/>
      <c r="I70" s="486"/>
      <c r="J70" s="61"/>
      <c r="K70" s="61"/>
      <c r="S70" s="57"/>
      <c r="T70" s="57"/>
      <c r="U70" s="57"/>
      <c r="V70" s="57"/>
      <c r="W70" s="57"/>
      <c r="X70" s="57"/>
      <c r="Y70" s="57"/>
      <c r="Z70" s="57"/>
      <c r="AA70" s="57"/>
      <c r="AB70" s="57"/>
      <c r="AC70" s="57"/>
      <c r="AD70" s="57"/>
      <c r="AE70" s="57"/>
      <c r="AF70" s="57"/>
    </row>
    <row r="71" spans="1:32" x14ac:dyDescent="0.25">
      <c r="A71" s="57"/>
      <c r="B71" s="63"/>
      <c r="C71" s="63"/>
      <c r="D71" s="63"/>
      <c r="E71" s="63"/>
      <c r="F71" s="63"/>
      <c r="N71" s="567"/>
      <c r="S71" s="57"/>
      <c r="T71" s="57"/>
      <c r="U71" s="57"/>
      <c r="V71" s="57"/>
      <c r="W71" s="57"/>
      <c r="X71" s="57"/>
      <c r="Y71" s="57"/>
      <c r="Z71" s="57"/>
      <c r="AA71" s="57"/>
      <c r="AB71" s="57"/>
      <c r="AC71" s="57"/>
      <c r="AD71" s="57"/>
      <c r="AE71" s="57"/>
      <c r="AF71" s="57"/>
    </row>
    <row r="72" spans="1:32" ht="51" customHeight="1" x14ac:dyDescent="0.25">
      <c r="A72" s="57"/>
      <c r="B72" s="486"/>
      <c r="C72" s="486"/>
      <c r="D72" s="486"/>
      <c r="E72" s="486"/>
      <c r="F72" s="486"/>
      <c r="G72" s="486"/>
      <c r="H72" s="486"/>
      <c r="I72" s="486"/>
      <c r="J72" s="61"/>
      <c r="K72" s="61"/>
      <c r="N72" s="567"/>
      <c r="S72" s="57"/>
      <c r="T72" s="57"/>
      <c r="U72" s="57"/>
      <c r="V72" s="57"/>
      <c r="W72" s="57"/>
      <c r="X72" s="57"/>
      <c r="Y72" s="57"/>
      <c r="Z72" s="57"/>
      <c r="AA72" s="57"/>
      <c r="AB72" s="57"/>
      <c r="AC72" s="57"/>
      <c r="AD72" s="57"/>
      <c r="AE72" s="57"/>
      <c r="AF72" s="57"/>
    </row>
    <row r="73" spans="1:32" ht="32.25" customHeight="1" x14ac:dyDescent="0.25">
      <c r="A73" s="57"/>
      <c r="B73" s="487"/>
      <c r="C73" s="487"/>
      <c r="D73" s="487"/>
      <c r="E73" s="487"/>
      <c r="F73" s="487"/>
      <c r="G73" s="487"/>
      <c r="H73" s="487"/>
      <c r="I73" s="487"/>
      <c r="J73" s="62"/>
      <c r="K73" s="62"/>
      <c r="S73" s="57"/>
      <c r="T73" s="57"/>
      <c r="U73" s="57"/>
      <c r="V73" s="57"/>
      <c r="W73" s="57"/>
      <c r="X73" s="57"/>
      <c r="Y73" s="57"/>
      <c r="Z73" s="57"/>
      <c r="AA73" s="57"/>
      <c r="AB73" s="57"/>
      <c r="AC73" s="57"/>
      <c r="AD73" s="57"/>
      <c r="AE73" s="57"/>
      <c r="AF73" s="57"/>
    </row>
    <row r="74" spans="1:32" ht="51.75" customHeight="1" x14ac:dyDescent="0.25">
      <c r="A74" s="57"/>
      <c r="B74" s="486"/>
      <c r="C74" s="486"/>
      <c r="D74" s="486"/>
      <c r="E74" s="486"/>
      <c r="F74" s="486"/>
      <c r="G74" s="486"/>
      <c r="H74" s="486"/>
      <c r="I74" s="486"/>
      <c r="J74" s="61"/>
      <c r="K74" s="61"/>
      <c r="S74" s="57"/>
      <c r="T74" s="57"/>
      <c r="U74" s="57"/>
      <c r="V74" s="57"/>
      <c r="W74" s="57"/>
      <c r="X74" s="57"/>
      <c r="Y74" s="57"/>
      <c r="Z74" s="57"/>
      <c r="AA74" s="57"/>
      <c r="AB74" s="57"/>
      <c r="AC74" s="57"/>
      <c r="AD74" s="57"/>
      <c r="AE74" s="57"/>
      <c r="AF74" s="57"/>
    </row>
    <row r="75" spans="1:32" ht="21.75" customHeight="1" x14ac:dyDescent="0.25">
      <c r="A75" s="57"/>
      <c r="B75" s="484"/>
      <c r="C75" s="484"/>
      <c r="D75" s="484"/>
      <c r="E75" s="484"/>
      <c r="F75" s="484"/>
      <c r="G75" s="484"/>
      <c r="H75" s="484"/>
      <c r="I75" s="484"/>
      <c r="J75" s="60"/>
      <c r="K75" s="60"/>
      <c r="L75" s="568"/>
      <c r="M75" s="568"/>
      <c r="S75" s="57"/>
      <c r="T75" s="57"/>
      <c r="U75" s="57"/>
      <c r="V75" s="57"/>
      <c r="W75" s="57"/>
      <c r="X75" s="57"/>
      <c r="Y75" s="57"/>
      <c r="Z75" s="57"/>
      <c r="AA75" s="57"/>
      <c r="AB75" s="57"/>
      <c r="AC75" s="57"/>
      <c r="AD75" s="57"/>
      <c r="AE75" s="57"/>
      <c r="AF75" s="57"/>
    </row>
    <row r="76" spans="1:32" ht="23.25" customHeight="1" x14ac:dyDescent="0.25">
      <c r="A76" s="57"/>
      <c r="B76" s="59"/>
      <c r="C76" s="59"/>
      <c r="D76" s="59"/>
      <c r="E76" s="59"/>
      <c r="F76" s="59"/>
      <c r="S76" s="57"/>
      <c r="T76" s="57"/>
      <c r="U76" s="57"/>
      <c r="V76" s="57"/>
      <c r="W76" s="57"/>
      <c r="X76" s="57"/>
      <c r="Y76" s="57"/>
      <c r="Z76" s="57"/>
      <c r="AA76" s="57"/>
      <c r="AB76" s="57"/>
      <c r="AC76" s="57"/>
      <c r="AD76" s="57"/>
      <c r="AE76" s="57"/>
      <c r="AF76" s="57"/>
    </row>
    <row r="77" spans="1:32" ht="18.75" customHeight="1" x14ac:dyDescent="0.25">
      <c r="A77" s="57"/>
      <c r="B77" s="485"/>
      <c r="C77" s="485"/>
      <c r="D77" s="485"/>
      <c r="E77" s="485"/>
      <c r="F77" s="485"/>
      <c r="G77" s="485"/>
      <c r="H77" s="485"/>
      <c r="I77" s="485"/>
      <c r="J77" s="58"/>
      <c r="K77" s="58"/>
      <c r="S77" s="57"/>
      <c r="T77" s="57"/>
      <c r="U77" s="57"/>
      <c r="V77" s="57"/>
      <c r="W77" s="57"/>
      <c r="X77" s="57"/>
      <c r="Y77" s="57"/>
      <c r="Z77" s="57"/>
      <c r="AA77" s="57"/>
      <c r="AB77" s="57"/>
      <c r="AC77" s="57"/>
      <c r="AD77" s="57"/>
      <c r="AE77" s="57"/>
      <c r="AF77" s="57"/>
    </row>
    <row r="78" spans="1:32" x14ac:dyDescent="0.25">
      <c r="A78" s="57"/>
      <c r="B78" s="57"/>
      <c r="C78" s="57"/>
      <c r="D78" s="57"/>
      <c r="E78" s="57"/>
      <c r="F78" s="57"/>
      <c r="S78" s="57"/>
      <c r="T78" s="57"/>
      <c r="U78" s="57"/>
      <c r="V78" s="57"/>
      <c r="W78" s="57"/>
      <c r="X78" s="57"/>
      <c r="Y78" s="57"/>
      <c r="Z78" s="57"/>
      <c r="AA78" s="57"/>
      <c r="AB78" s="57"/>
      <c r="AC78" s="57"/>
      <c r="AD78" s="57"/>
      <c r="AE78" s="57"/>
      <c r="AF78" s="57"/>
    </row>
    <row r="79" spans="1:32" x14ac:dyDescent="0.25">
      <c r="A79" s="57"/>
      <c r="B79" s="57"/>
      <c r="C79" s="57"/>
      <c r="D79" s="57"/>
      <c r="E79" s="57"/>
      <c r="F79" s="57"/>
      <c r="S79" s="57"/>
      <c r="T79" s="57"/>
      <c r="U79" s="57"/>
      <c r="V79" s="57"/>
      <c r="W79" s="57"/>
      <c r="X79" s="57"/>
      <c r="Y79" s="57"/>
      <c r="Z79" s="57"/>
      <c r="AA79" s="57"/>
      <c r="AB79" s="57"/>
      <c r="AC79" s="57"/>
      <c r="AD79" s="57"/>
      <c r="AE79" s="57"/>
      <c r="AF79" s="57"/>
    </row>
    <row r="80" spans="1:3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2">
    <mergeCell ref="T20:W20"/>
    <mergeCell ref="T21:U21"/>
    <mergeCell ref="V21:W21"/>
    <mergeCell ref="P20:S20"/>
    <mergeCell ref="P21:Q21"/>
    <mergeCell ref="R21:S21"/>
    <mergeCell ref="B75:I75"/>
    <mergeCell ref="B77:I77"/>
    <mergeCell ref="B66:I66"/>
    <mergeCell ref="B68:I68"/>
    <mergeCell ref="B70:I70"/>
    <mergeCell ref="B72:I72"/>
    <mergeCell ref="B73:I73"/>
    <mergeCell ref="B74:I74"/>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A4:AG4"/>
    <mergeCell ref="A12:AG12"/>
    <mergeCell ref="A9:AG9"/>
    <mergeCell ref="A11:AG11"/>
    <mergeCell ref="A8:AG8"/>
    <mergeCell ref="A6:AG6"/>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92D050"/>
    <pageSetUpPr fitToPage="1"/>
  </sheetPr>
  <dimension ref="A1:AV26"/>
  <sheetViews>
    <sheetView view="pageBreakPreview" topLeftCell="A8" zoomScale="85" zoomScaleSheetLayoutView="85" workbookViewId="0">
      <selection activeCell="S37" sqref="S3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5.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tr">
        <f>'1.Титульный лист'!C3</f>
        <v>от «05» мая 2016 г. №380</v>
      </c>
    </row>
    <row r="4" spans="1:48" ht="18.75" x14ac:dyDescent="0.3">
      <c r="AV4" s="14"/>
    </row>
    <row r="5" spans="1:48" ht="18.75" customHeight="1" x14ac:dyDescent="0.25">
      <c r="A5" s="402" t="str">
        <f>'1.Титульный лист'!A5</f>
        <v>Год раскрытия информации:  2022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c r="AR5" s="402"/>
      <c r="AS5" s="402"/>
      <c r="AT5" s="402"/>
      <c r="AU5" s="402"/>
      <c r="AV5" s="402"/>
    </row>
    <row r="6" spans="1:48" ht="18.75" x14ac:dyDescent="0.3">
      <c r="AV6" s="14"/>
    </row>
    <row r="7" spans="1:48" ht="18.75" x14ac:dyDescent="0.25">
      <c r="A7" s="406" t="s">
        <v>7</v>
      </c>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406"/>
      <c r="AB7" s="406"/>
      <c r="AC7" s="406"/>
      <c r="AD7" s="406"/>
      <c r="AE7" s="406"/>
      <c r="AF7" s="406"/>
      <c r="AG7" s="406"/>
      <c r="AH7" s="406"/>
      <c r="AI7" s="406"/>
      <c r="AJ7" s="406"/>
      <c r="AK7" s="406"/>
      <c r="AL7" s="406"/>
      <c r="AM7" s="406"/>
      <c r="AN7" s="406"/>
      <c r="AO7" s="406"/>
      <c r="AP7" s="406"/>
      <c r="AQ7" s="406"/>
      <c r="AR7" s="406"/>
      <c r="AS7" s="406"/>
      <c r="AT7" s="406"/>
      <c r="AU7" s="406"/>
      <c r="AV7" s="406"/>
    </row>
    <row r="8" spans="1:48" ht="18.75" x14ac:dyDescent="0.25">
      <c r="A8" s="406"/>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406"/>
      <c r="AB8" s="406"/>
      <c r="AC8" s="406"/>
      <c r="AD8" s="406"/>
      <c r="AE8" s="406"/>
      <c r="AF8" s="406"/>
      <c r="AG8" s="406"/>
      <c r="AH8" s="406"/>
      <c r="AI8" s="406"/>
      <c r="AJ8" s="406"/>
      <c r="AK8" s="406"/>
      <c r="AL8" s="406"/>
      <c r="AM8" s="406"/>
      <c r="AN8" s="406"/>
      <c r="AO8" s="406"/>
      <c r="AP8" s="406"/>
      <c r="AQ8" s="406"/>
      <c r="AR8" s="406"/>
      <c r="AS8" s="406"/>
      <c r="AT8" s="406"/>
      <c r="AU8" s="406"/>
      <c r="AV8" s="406"/>
    </row>
    <row r="9" spans="1:48" ht="15.75" x14ac:dyDescent="0.25">
      <c r="A9" s="407" t="s">
        <v>444</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c r="AD9" s="407"/>
      <c r="AE9" s="407"/>
      <c r="AF9" s="407"/>
      <c r="AG9" s="407"/>
      <c r="AH9" s="407"/>
      <c r="AI9" s="407"/>
      <c r="AJ9" s="407"/>
      <c r="AK9" s="407"/>
      <c r="AL9" s="407"/>
      <c r="AM9" s="407"/>
      <c r="AN9" s="407"/>
      <c r="AO9" s="407"/>
      <c r="AP9" s="407"/>
      <c r="AQ9" s="407"/>
      <c r="AR9" s="407"/>
      <c r="AS9" s="407"/>
      <c r="AT9" s="407"/>
      <c r="AU9" s="407"/>
      <c r="AV9" s="407"/>
    </row>
    <row r="10" spans="1:48" ht="15.75" x14ac:dyDescent="0.25">
      <c r="A10" s="403" t="s">
        <v>6</v>
      </c>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c r="AR10" s="403"/>
      <c r="AS10" s="403"/>
      <c r="AT10" s="403"/>
      <c r="AU10" s="403"/>
      <c r="AV10" s="403"/>
    </row>
    <row r="11" spans="1:48" ht="18.75" x14ac:dyDescent="0.25">
      <c r="A11" s="406"/>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c r="AH11" s="406"/>
      <c r="AI11" s="406"/>
      <c r="AJ11" s="406"/>
      <c r="AK11" s="406"/>
      <c r="AL11" s="406"/>
      <c r="AM11" s="406"/>
      <c r="AN11" s="406"/>
      <c r="AO11" s="406"/>
      <c r="AP11" s="406"/>
      <c r="AQ11" s="406"/>
      <c r="AR11" s="406"/>
      <c r="AS11" s="406"/>
      <c r="AT11" s="406"/>
      <c r="AU11" s="406"/>
      <c r="AV11" s="406"/>
    </row>
    <row r="12" spans="1:48" ht="15.75" x14ac:dyDescent="0.25">
      <c r="A12" s="408" t="str">
        <f xml:space="preserve"> '1.Титульный лист'!A12</f>
        <v>L_ 2022_14_Ц_6</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8"/>
      <c r="AO12" s="408"/>
      <c r="AP12" s="408"/>
      <c r="AQ12" s="408"/>
      <c r="AR12" s="408"/>
      <c r="AS12" s="408"/>
      <c r="AT12" s="408"/>
      <c r="AU12" s="408"/>
      <c r="AV12" s="408"/>
    </row>
    <row r="13" spans="1:48" ht="15.75" x14ac:dyDescent="0.25">
      <c r="A13" s="403" t="s">
        <v>5</v>
      </c>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403"/>
      <c r="AS13" s="403"/>
      <c r="AT13" s="403"/>
      <c r="AU13" s="403"/>
      <c r="AV13" s="403"/>
    </row>
    <row r="14" spans="1:48" ht="18.75" x14ac:dyDescent="0.25">
      <c r="A14" s="412"/>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2"/>
      <c r="AI14" s="412"/>
      <c r="AJ14" s="412"/>
      <c r="AK14" s="412"/>
      <c r="AL14" s="412"/>
      <c r="AM14" s="412"/>
      <c r="AN14" s="412"/>
      <c r="AO14" s="412"/>
      <c r="AP14" s="412"/>
      <c r="AQ14" s="412"/>
      <c r="AR14" s="412"/>
      <c r="AS14" s="412"/>
      <c r="AT14" s="412"/>
      <c r="AU14" s="412"/>
      <c r="AV14" s="412"/>
    </row>
    <row r="15" spans="1:48" ht="15.75" x14ac:dyDescent="0.25">
      <c r="A15" s="407" t="str">
        <f xml:space="preserve"> '1.Титульный лист'!A15</f>
        <v>Строительство 2КЛ-10 кВ КТП-10/0,4/400 кВа проходного типа для для разгрузки существующей сети в н.п. Булгаково по ул. Медовая.</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7"/>
      <c r="AM15" s="407"/>
      <c r="AN15" s="407"/>
      <c r="AO15" s="407"/>
      <c r="AP15" s="407"/>
      <c r="AQ15" s="407"/>
      <c r="AR15" s="407"/>
      <c r="AS15" s="407"/>
      <c r="AT15" s="407"/>
      <c r="AU15" s="407"/>
      <c r="AV15" s="407"/>
    </row>
    <row r="16" spans="1:48" ht="15.75" x14ac:dyDescent="0.25">
      <c r="A16" s="403" t="s">
        <v>4</v>
      </c>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403"/>
      <c r="AS16" s="403"/>
      <c r="AT16" s="403"/>
      <c r="AU16" s="403"/>
      <c r="AV16" s="403"/>
    </row>
    <row r="17" spans="1:4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40"/>
    </row>
    <row r="18" spans="1:48" ht="14.25" customHeight="1"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440"/>
      <c r="AH19" s="440"/>
      <c r="AI19" s="440"/>
      <c r="AJ19" s="440"/>
      <c r="AK19" s="440"/>
      <c r="AL19" s="440"/>
      <c r="AM19" s="440"/>
      <c r="AN19" s="440"/>
      <c r="AO19" s="440"/>
      <c r="AP19" s="440"/>
      <c r="AQ19" s="440"/>
      <c r="AR19" s="440"/>
      <c r="AS19" s="440"/>
      <c r="AT19" s="440"/>
      <c r="AU19" s="440"/>
      <c r="AV19" s="440"/>
    </row>
    <row r="20" spans="1:48" s="21" customFormat="1"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441"/>
      <c r="AB20" s="441"/>
      <c r="AC20" s="441"/>
      <c r="AD20" s="441"/>
      <c r="AE20" s="441"/>
      <c r="AF20" s="441"/>
      <c r="AG20" s="441"/>
      <c r="AH20" s="441"/>
      <c r="AI20" s="441"/>
      <c r="AJ20" s="441"/>
      <c r="AK20" s="441"/>
      <c r="AL20" s="441"/>
      <c r="AM20" s="441"/>
      <c r="AN20" s="441"/>
      <c r="AO20" s="441"/>
      <c r="AP20" s="441"/>
      <c r="AQ20" s="441"/>
      <c r="AR20" s="441"/>
      <c r="AS20" s="441"/>
      <c r="AT20" s="441"/>
      <c r="AU20" s="441"/>
      <c r="AV20" s="441"/>
    </row>
    <row r="21" spans="1:48" s="21" customFormat="1" x14ac:dyDescent="0.25">
      <c r="A21" s="488" t="s">
        <v>402</v>
      </c>
      <c r="B21" s="488"/>
      <c r="C21" s="488"/>
      <c r="D21" s="488"/>
      <c r="E21" s="488"/>
      <c r="F21" s="488"/>
      <c r="G21" s="488"/>
      <c r="H21" s="488"/>
      <c r="I21" s="488"/>
      <c r="J21" s="488"/>
      <c r="K21" s="488"/>
      <c r="L21" s="488"/>
      <c r="M21" s="488"/>
      <c r="N21" s="488"/>
      <c r="O21" s="488"/>
      <c r="P21" s="488"/>
      <c r="Q21" s="488"/>
      <c r="R21" s="488"/>
      <c r="S21" s="488"/>
      <c r="T21" s="488"/>
      <c r="U21" s="488"/>
      <c r="V21" s="488"/>
      <c r="W21" s="488"/>
      <c r="X21" s="488"/>
      <c r="Y21" s="488"/>
      <c r="Z21" s="488"/>
      <c r="AA21" s="488"/>
      <c r="AB21" s="488"/>
      <c r="AC21" s="488"/>
      <c r="AD21" s="488"/>
      <c r="AE21" s="488"/>
      <c r="AF21" s="488"/>
      <c r="AG21" s="488"/>
      <c r="AH21" s="488"/>
      <c r="AI21" s="488"/>
      <c r="AJ21" s="488"/>
      <c r="AK21" s="488"/>
      <c r="AL21" s="488"/>
      <c r="AM21" s="488"/>
      <c r="AN21" s="488"/>
      <c r="AO21" s="488"/>
      <c r="AP21" s="488"/>
      <c r="AQ21" s="488"/>
      <c r="AR21" s="488"/>
      <c r="AS21" s="488"/>
      <c r="AT21" s="488"/>
      <c r="AU21" s="488"/>
      <c r="AV21" s="488"/>
    </row>
    <row r="22" spans="1:48" s="21" customFormat="1" ht="58.5" customHeight="1" x14ac:dyDescent="0.25">
      <c r="A22" s="489" t="s">
        <v>50</v>
      </c>
      <c r="B22" s="492" t="s">
        <v>22</v>
      </c>
      <c r="C22" s="489" t="s">
        <v>49</v>
      </c>
      <c r="D22" s="489" t="s">
        <v>48</v>
      </c>
      <c r="E22" s="495" t="s">
        <v>413</v>
      </c>
      <c r="F22" s="496"/>
      <c r="G22" s="496"/>
      <c r="H22" s="496"/>
      <c r="I22" s="496"/>
      <c r="J22" s="496"/>
      <c r="K22" s="496"/>
      <c r="L22" s="497"/>
      <c r="M22" s="489" t="s">
        <v>47</v>
      </c>
      <c r="N22" s="489" t="s">
        <v>46</v>
      </c>
      <c r="O22" s="489" t="s">
        <v>45</v>
      </c>
      <c r="P22" s="498" t="s">
        <v>227</v>
      </c>
      <c r="Q22" s="498" t="s">
        <v>44</v>
      </c>
      <c r="R22" s="498" t="s">
        <v>43</v>
      </c>
      <c r="S22" s="498" t="s">
        <v>42</v>
      </c>
      <c r="T22" s="498"/>
      <c r="U22" s="499" t="s">
        <v>41</v>
      </c>
      <c r="V22" s="499" t="s">
        <v>40</v>
      </c>
      <c r="W22" s="498" t="s">
        <v>39</v>
      </c>
      <c r="X22" s="498" t="s">
        <v>38</v>
      </c>
      <c r="Y22" s="498" t="s">
        <v>37</v>
      </c>
      <c r="Z22" s="512" t="s">
        <v>36</v>
      </c>
      <c r="AA22" s="498" t="s">
        <v>35</v>
      </c>
      <c r="AB22" s="498" t="s">
        <v>34</v>
      </c>
      <c r="AC22" s="498" t="s">
        <v>33</v>
      </c>
      <c r="AD22" s="498" t="s">
        <v>32</v>
      </c>
      <c r="AE22" s="498" t="s">
        <v>31</v>
      </c>
      <c r="AF22" s="498" t="s">
        <v>30</v>
      </c>
      <c r="AG22" s="498"/>
      <c r="AH22" s="498"/>
      <c r="AI22" s="498"/>
      <c r="AJ22" s="498"/>
      <c r="AK22" s="498"/>
      <c r="AL22" s="498" t="s">
        <v>29</v>
      </c>
      <c r="AM22" s="498"/>
      <c r="AN22" s="498"/>
      <c r="AO22" s="498"/>
      <c r="AP22" s="498" t="s">
        <v>28</v>
      </c>
      <c r="AQ22" s="498"/>
      <c r="AR22" s="498" t="s">
        <v>27</v>
      </c>
      <c r="AS22" s="498" t="s">
        <v>26</v>
      </c>
      <c r="AT22" s="498" t="s">
        <v>25</v>
      </c>
      <c r="AU22" s="498" t="s">
        <v>24</v>
      </c>
      <c r="AV22" s="502" t="s">
        <v>23</v>
      </c>
    </row>
    <row r="23" spans="1:48" s="21" customFormat="1" ht="64.5" customHeight="1" x14ac:dyDescent="0.25">
      <c r="A23" s="490"/>
      <c r="B23" s="493"/>
      <c r="C23" s="490"/>
      <c r="D23" s="490"/>
      <c r="E23" s="504" t="s">
        <v>21</v>
      </c>
      <c r="F23" s="506" t="s">
        <v>126</v>
      </c>
      <c r="G23" s="506" t="s">
        <v>125</v>
      </c>
      <c r="H23" s="506" t="s">
        <v>124</v>
      </c>
      <c r="I23" s="510" t="s">
        <v>326</v>
      </c>
      <c r="J23" s="510" t="s">
        <v>327</v>
      </c>
      <c r="K23" s="510" t="s">
        <v>328</v>
      </c>
      <c r="L23" s="506" t="s">
        <v>74</v>
      </c>
      <c r="M23" s="490"/>
      <c r="N23" s="490"/>
      <c r="O23" s="490"/>
      <c r="P23" s="498"/>
      <c r="Q23" s="498"/>
      <c r="R23" s="498"/>
      <c r="S23" s="508" t="s">
        <v>2</v>
      </c>
      <c r="T23" s="508" t="s">
        <v>9</v>
      </c>
      <c r="U23" s="499"/>
      <c r="V23" s="499"/>
      <c r="W23" s="498"/>
      <c r="X23" s="498"/>
      <c r="Y23" s="498"/>
      <c r="Z23" s="498"/>
      <c r="AA23" s="498"/>
      <c r="AB23" s="498"/>
      <c r="AC23" s="498"/>
      <c r="AD23" s="498"/>
      <c r="AE23" s="498"/>
      <c r="AF23" s="498" t="s">
        <v>20</v>
      </c>
      <c r="AG23" s="498"/>
      <c r="AH23" s="498" t="s">
        <v>19</v>
      </c>
      <c r="AI23" s="498"/>
      <c r="AJ23" s="489" t="s">
        <v>18</v>
      </c>
      <c r="AK23" s="489" t="s">
        <v>17</v>
      </c>
      <c r="AL23" s="489" t="s">
        <v>16</v>
      </c>
      <c r="AM23" s="489" t="s">
        <v>15</v>
      </c>
      <c r="AN23" s="489" t="s">
        <v>14</v>
      </c>
      <c r="AO23" s="489" t="s">
        <v>13</v>
      </c>
      <c r="AP23" s="489" t="s">
        <v>12</v>
      </c>
      <c r="AQ23" s="500" t="s">
        <v>9</v>
      </c>
      <c r="AR23" s="498"/>
      <c r="AS23" s="498"/>
      <c r="AT23" s="498"/>
      <c r="AU23" s="498"/>
      <c r="AV23" s="503"/>
    </row>
    <row r="24" spans="1:48" s="21" customFormat="1" ht="96.75" customHeight="1" x14ac:dyDescent="0.25">
      <c r="A24" s="491"/>
      <c r="B24" s="494"/>
      <c r="C24" s="491"/>
      <c r="D24" s="491"/>
      <c r="E24" s="505"/>
      <c r="F24" s="507"/>
      <c r="G24" s="507"/>
      <c r="H24" s="507"/>
      <c r="I24" s="511"/>
      <c r="J24" s="511"/>
      <c r="K24" s="511"/>
      <c r="L24" s="507"/>
      <c r="M24" s="491"/>
      <c r="N24" s="491"/>
      <c r="O24" s="491"/>
      <c r="P24" s="498"/>
      <c r="Q24" s="498"/>
      <c r="R24" s="498"/>
      <c r="S24" s="509"/>
      <c r="T24" s="509"/>
      <c r="U24" s="499"/>
      <c r="V24" s="499"/>
      <c r="W24" s="498"/>
      <c r="X24" s="498"/>
      <c r="Y24" s="498"/>
      <c r="Z24" s="498"/>
      <c r="AA24" s="498"/>
      <c r="AB24" s="498"/>
      <c r="AC24" s="498"/>
      <c r="AD24" s="498"/>
      <c r="AE24" s="498"/>
      <c r="AF24" s="142" t="s">
        <v>11</v>
      </c>
      <c r="AG24" s="142" t="s">
        <v>10</v>
      </c>
      <c r="AH24" s="143" t="s">
        <v>2</v>
      </c>
      <c r="AI24" s="143" t="s">
        <v>9</v>
      </c>
      <c r="AJ24" s="491"/>
      <c r="AK24" s="491"/>
      <c r="AL24" s="491"/>
      <c r="AM24" s="491"/>
      <c r="AN24" s="491"/>
      <c r="AO24" s="491"/>
      <c r="AP24" s="491"/>
      <c r="AQ24" s="501"/>
      <c r="AR24" s="498"/>
      <c r="AS24" s="498"/>
      <c r="AT24" s="498"/>
      <c r="AU24" s="498"/>
      <c r="AV24" s="50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20" t="s">
        <v>425</v>
      </c>
      <c r="B26" s="204" t="s">
        <v>444</v>
      </c>
      <c r="C26" s="205" t="s">
        <v>432</v>
      </c>
      <c r="D26" s="170" t="s">
        <v>449</v>
      </c>
      <c r="E26" s="20">
        <v>1</v>
      </c>
      <c r="F26" s="20" t="s">
        <v>270</v>
      </c>
      <c r="G26" s="20">
        <v>0.4</v>
      </c>
      <c r="H26" s="20" t="s">
        <v>270</v>
      </c>
      <c r="I26" s="20" t="s">
        <v>270</v>
      </c>
      <c r="J26" s="20" t="s">
        <v>270</v>
      </c>
      <c r="K26" s="20">
        <v>0.4</v>
      </c>
      <c r="L26" s="20" t="s">
        <v>270</v>
      </c>
      <c r="M26" s="20" t="s">
        <v>425</v>
      </c>
      <c r="N26" s="20" t="s">
        <v>425</v>
      </c>
      <c r="O26" s="20" t="s">
        <v>425</v>
      </c>
      <c r="P26" s="20" t="s">
        <v>425</v>
      </c>
      <c r="Q26" s="20" t="s">
        <v>425</v>
      </c>
      <c r="R26" s="20" t="s">
        <v>425</v>
      </c>
      <c r="S26" s="20" t="s">
        <v>425</v>
      </c>
      <c r="T26" s="20" t="s">
        <v>425</v>
      </c>
      <c r="U26" s="20" t="s">
        <v>425</v>
      </c>
      <c r="V26" s="20" t="s">
        <v>425</v>
      </c>
      <c r="W26" s="20" t="s">
        <v>425</v>
      </c>
      <c r="X26" s="20" t="s">
        <v>425</v>
      </c>
      <c r="Y26" s="20" t="s">
        <v>425</v>
      </c>
      <c r="Z26" s="20" t="s">
        <v>425</v>
      </c>
      <c r="AA26" s="20" t="s">
        <v>425</v>
      </c>
      <c r="AB26" s="20" t="s">
        <v>425</v>
      </c>
      <c r="AC26" s="20" t="s">
        <v>425</v>
      </c>
      <c r="AD26" s="20" t="s">
        <v>425</v>
      </c>
      <c r="AE26" s="20" t="s">
        <v>425</v>
      </c>
      <c r="AF26" s="20" t="s">
        <v>425</v>
      </c>
      <c r="AG26" s="20" t="s">
        <v>425</v>
      </c>
      <c r="AH26" s="20" t="s">
        <v>425</v>
      </c>
      <c r="AI26" s="20" t="s">
        <v>425</v>
      </c>
      <c r="AJ26" s="20" t="s">
        <v>425</v>
      </c>
      <c r="AK26" s="20" t="s">
        <v>425</v>
      </c>
      <c r="AL26" s="20" t="s">
        <v>425</v>
      </c>
      <c r="AM26" s="20" t="s">
        <v>425</v>
      </c>
      <c r="AN26" s="20" t="s">
        <v>425</v>
      </c>
      <c r="AO26" s="20" t="s">
        <v>425</v>
      </c>
      <c r="AP26" s="20" t="s">
        <v>425</v>
      </c>
      <c r="AQ26" s="20" t="s">
        <v>425</v>
      </c>
      <c r="AR26" s="20" t="s">
        <v>425</v>
      </c>
      <c r="AS26" s="20" t="s">
        <v>425</v>
      </c>
      <c r="AT26" s="20" t="s">
        <v>425</v>
      </c>
      <c r="AU26" s="20" t="s">
        <v>425</v>
      </c>
      <c r="AV26" s="20" t="s">
        <v>425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tabColor rgb="FF92D050"/>
    <pageSetUpPr fitToPage="1"/>
  </sheetPr>
  <dimension ref="A1:H82"/>
  <sheetViews>
    <sheetView view="pageBreakPreview" topLeftCell="A49" zoomScaleNormal="90" zoomScaleSheetLayoutView="100" workbookViewId="0">
      <selection activeCell="B55" sqref="B55"/>
    </sheetView>
  </sheetViews>
  <sheetFormatPr defaultRowHeight="15.75" x14ac:dyDescent="0.25"/>
  <cols>
    <col min="1" max="2" width="66.140625" style="114" customWidth="1"/>
    <col min="3" max="256" width="9.140625" style="115"/>
    <col min="257" max="258" width="66.140625" style="115" customWidth="1"/>
    <col min="259" max="512" width="9.140625" style="115"/>
    <col min="513" max="514" width="66.140625" style="115" customWidth="1"/>
    <col min="515" max="768" width="9.140625" style="115"/>
    <col min="769" max="770" width="66.140625" style="115" customWidth="1"/>
    <col min="771" max="1024" width="9.140625" style="115"/>
    <col min="1025" max="1026" width="66.140625" style="115" customWidth="1"/>
    <col min="1027" max="1280" width="9.140625" style="115"/>
    <col min="1281" max="1282" width="66.140625" style="115" customWidth="1"/>
    <col min="1283" max="1536" width="9.140625" style="115"/>
    <col min="1537" max="1538" width="66.140625" style="115" customWidth="1"/>
    <col min="1539" max="1792" width="9.140625" style="115"/>
    <col min="1793" max="1794" width="66.140625" style="115" customWidth="1"/>
    <col min="1795" max="2048" width="9.140625" style="115"/>
    <col min="2049" max="2050" width="66.140625" style="115" customWidth="1"/>
    <col min="2051" max="2304" width="9.140625" style="115"/>
    <col min="2305" max="2306" width="66.140625" style="115" customWidth="1"/>
    <col min="2307" max="2560" width="9.140625" style="115"/>
    <col min="2561" max="2562" width="66.140625" style="115" customWidth="1"/>
    <col min="2563" max="2816" width="9.140625" style="115"/>
    <col min="2817" max="2818" width="66.140625" style="115" customWidth="1"/>
    <col min="2819" max="3072" width="9.140625" style="115"/>
    <col min="3073" max="3074" width="66.140625" style="115" customWidth="1"/>
    <col min="3075" max="3328" width="9.140625" style="115"/>
    <col min="3329" max="3330" width="66.140625" style="115" customWidth="1"/>
    <col min="3331" max="3584" width="9.140625" style="115"/>
    <col min="3585" max="3586" width="66.140625" style="115" customWidth="1"/>
    <col min="3587" max="3840" width="9.140625" style="115"/>
    <col min="3841" max="3842" width="66.140625" style="115" customWidth="1"/>
    <col min="3843" max="4096" width="9.140625" style="115"/>
    <col min="4097" max="4098" width="66.140625" style="115" customWidth="1"/>
    <col min="4099" max="4352" width="9.140625" style="115"/>
    <col min="4353" max="4354" width="66.140625" style="115" customWidth="1"/>
    <col min="4355" max="4608" width="9.140625" style="115"/>
    <col min="4609" max="4610" width="66.140625" style="115" customWidth="1"/>
    <col min="4611" max="4864" width="9.140625" style="115"/>
    <col min="4865" max="4866" width="66.140625" style="115" customWidth="1"/>
    <col min="4867" max="5120" width="9.140625" style="115"/>
    <col min="5121" max="5122" width="66.140625" style="115" customWidth="1"/>
    <col min="5123" max="5376" width="9.140625" style="115"/>
    <col min="5377" max="5378" width="66.140625" style="115" customWidth="1"/>
    <col min="5379" max="5632" width="9.140625" style="115"/>
    <col min="5633" max="5634" width="66.140625" style="115" customWidth="1"/>
    <col min="5635" max="5888" width="9.140625" style="115"/>
    <col min="5889" max="5890" width="66.140625" style="115" customWidth="1"/>
    <col min="5891" max="6144" width="9.140625" style="115"/>
    <col min="6145" max="6146" width="66.140625" style="115" customWidth="1"/>
    <col min="6147" max="6400" width="9.140625" style="115"/>
    <col min="6401" max="6402" width="66.140625" style="115" customWidth="1"/>
    <col min="6403" max="6656" width="9.140625" style="115"/>
    <col min="6657" max="6658" width="66.140625" style="115" customWidth="1"/>
    <col min="6659" max="6912" width="9.140625" style="115"/>
    <col min="6913" max="6914" width="66.140625" style="115" customWidth="1"/>
    <col min="6915" max="7168" width="9.140625" style="115"/>
    <col min="7169" max="7170" width="66.140625" style="115" customWidth="1"/>
    <col min="7171" max="7424" width="9.140625" style="115"/>
    <col min="7425" max="7426" width="66.140625" style="115" customWidth="1"/>
    <col min="7427" max="7680" width="9.140625" style="115"/>
    <col min="7681" max="7682" width="66.140625" style="115" customWidth="1"/>
    <col min="7683" max="7936" width="9.140625" style="115"/>
    <col min="7937" max="7938" width="66.140625" style="115" customWidth="1"/>
    <col min="7939" max="8192" width="9.140625" style="115"/>
    <col min="8193" max="8194" width="66.140625" style="115" customWidth="1"/>
    <col min="8195" max="8448" width="9.140625" style="115"/>
    <col min="8449" max="8450" width="66.140625" style="115" customWidth="1"/>
    <col min="8451" max="8704" width="9.140625" style="115"/>
    <col min="8705" max="8706" width="66.140625" style="115" customWidth="1"/>
    <col min="8707" max="8960" width="9.140625" style="115"/>
    <col min="8961" max="8962" width="66.140625" style="115" customWidth="1"/>
    <col min="8963" max="9216" width="9.140625" style="115"/>
    <col min="9217" max="9218" width="66.140625" style="115" customWidth="1"/>
    <col min="9219" max="9472" width="9.140625" style="115"/>
    <col min="9473" max="9474" width="66.140625" style="115" customWidth="1"/>
    <col min="9475" max="9728" width="9.140625" style="115"/>
    <col min="9729" max="9730" width="66.140625" style="115" customWidth="1"/>
    <col min="9731" max="9984" width="9.140625" style="115"/>
    <col min="9985" max="9986" width="66.140625" style="115" customWidth="1"/>
    <col min="9987" max="10240" width="9.140625" style="115"/>
    <col min="10241" max="10242" width="66.140625" style="115" customWidth="1"/>
    <col min="10243" max="10496" width="9.140625" style="115"/>
    <col min="10497" max="10498" width="66.140625" style="115" customWidth="1"/>
    <col min="10499" max="10752" width="9.140625" style="115"/>
    <col min="10753" max="10754" width="66.140625" style="115" customWidth="1"/>
    <col min="10755" max="11008" width="9.140625" style="115"/>
    <col min="11009" max="11010" width="66.140625" style="115" customWidth="1"/>
    <col min="11011" max="11264" width="9.140625" style="115"/>
    <col min="11265" max="11266" width="66.140625" style="115" customWidth="1"/>
    <col min="11267" max="11520" width="9.140625" style="115"/>
    <col min="11521" max="11522" width="66.140625" style="115" customWidth="1"/>
    <col min="11523" max="11776" width="9.140625" style="115"/>
    <col min="11777" max="11778" width="66.140625" style="115" customWidth="1"/>
    <col min="11779" max="12032" width="9.140625" style="115"/>
    <col min="12033" max="12034" width="66.140625" style="115" customWidth="1"/>
    <col min="12035" max="12288" width="9.140625" style="115"/>
    <col min="12289" max="12290" width="66.140625" style="115" customWidth="1"/>
    <col min="12291" max="12544" width="9.140625" style="115"/>
    <col min="12545" max="12546" width="66.140625" style="115" customWidth="1"/>
    <col min="12547" max="12800" width="9.140625" style="115"/>
    <col min="12801" max="12802" width="66.140625" style="115" customWidth="1"/>
    <col min="12803" max="13056" width="9.140625" style="115"/>
    <col min="13057" max="13058" width="66.140625" style="115" customWidth="1"/>
    <col min="13059" max="13312" width="9.140625" style="115"/>
    <col min="13313" max="13314" width="66.140625" style="115" customWidth="1"/>
    <col min="13315" max="13568" width="9.140625" style="115"/>
    <col min="13569" max="13570" width="66.140625" style="115" customWidth="1"/>
    <col min="13571" max="13824" width="9.140625" style="115"/>
    <col min="13825" max="13826" width="66.140625" style="115" customWidth="1"/>
    <col min="13827" max="14080" width="9.140625" style="115"/>
    <col min="14081" max="14082" width="66.140625" style="115" customWidth="1"/>
    <col min="14083" max="14336" width="9.140625" style="115"/>
    <col min="14337" max="14338" width="66.140625" style="115" customWidth="1"/>
    <col min="14339" max="14592" width="9.140625" style="115"/>
    <col min="14593" max="14594" width="66.140625" style="115" customWidth="1"/>
    <col min="14595" max="14848" width="9.140625" style="115"/>
    <col min="14849" max="14850" width="66.140625" style="115" customWidth="1"/>
    <col min="14851" max="15104" width="9.140625" style="115"/>
    <col min="15105" max="15106" width="66.140625" style="115" customWidth="1"/>
    <col min="15107" max="15360" width="9.140625" style="115"/>
    <col min="15361" max="15362" width="66.140625" style="115" customWidth="1"/>
    <col min="15363" max="15616" width="9.140625" style="115"/>
    <col min="15617" max="15618" width="66.140625" style="115" customWidth="1"/>
    <col min="15619" max="15872" width="9.140625" style="115"/>
    <col min="15873" max="15874" width="66.140625" style="115" customWidth="1"/>
    <col min="15875" max="16128" width="9.140625" style="115"/>
    <col min="16129" max="16130" width="66.140625" style="115" customWidth="1"/>
    <col min="16131" max="16384" width="9.140625" style="115"/>
  </cols>
  <sheetData>
    <row r="1" spans="1:8" ht="18.75" x14ac:dyDescent="0.25">
      <c r="B1" s="37" t="s">
        <v>66</v>
      </c>
    </row>
    <row r="2" spans="1:8" ht="18.75" x14ac:dyDescent="0.3">
      <c r="B2" s="14" t="s">
        <v>8</v>
      </c>
    </row>
    <row r="3" spans="1:8" ht="18.75" x14ac:dyDescent="0.3">
      <c r="B3" s="14" t="str">
        <f>'1.Титульный лист'!C3</f>
        <v>от «05» мая 2016 г. №380</v>
      </c>
    </row>
    <row r="4" spans="1:8" x14ac:dyDescent="0.25">
      <c r="B4" s="42"/>
    </row>
    <row r="5" spans="1:8" ht="18.75" x14ac:dyDescent="0.3">
      <c r="A5" s="513" t="str">
        <f>'1.Титульный лист'!A5</f>
        <v>Год раскрытия информации:  2022 год</v>
      </c>
      <c r="B5" s="513"/>
      <c r="C5" s="83"/>
      <c r="D5" s="83"/>
      <c r="E5" s="83"/>
      <c r="F5" s="83"/>
      <c r="G5" s="83"/>
      <c r="H5" s="83"/>
    </row>
    <row r="6" spans="1:8" ht="18.75" x14ac:dyDescent="0.3">
      <c r="A6" s="147"/>
      <c r="B6" s="147"/>
      <c r="C6" s="147"/>
      <c r="D6" s="147"/>
      <c r="E6" s="147"/>
      <c r="F6" s="147"/>
      <c r="G6" s="147"/>
      <c r="H6" s="147"/>
    </row>
    <row r="7" spans="1:8" ht="18.75" x14ac:dyDescent="0.25">
      <c r="A7" s="406" t="s">
        <v>7</v>
      </c>
      <c r="B7" s="406"/>
      <c r="C7" s="146"/>
      <c r="D7" s="146"/>
      <c r="E7" s="146"/>
      <c r="F7" s="146"/>
      <c r="G7" s="146"/>
      <c r="H7" s="146"/>
    </row>
    <row r="8" spans="1:8" ht="18.75" x14ac:dyDescent="0.25">
      <c r="A8" s="146"/>
      <c r="B8" s="146"/>
      <c r="C8" s="146"/>
      <c r="D8" s="146"/>
      <c r="E8" s="146"/>
      <c r="F8" s="146"/>
      <c r="G8" s="146"/>
      <c r="H8" s="146"/>
    </row>
    <row r="9" spans="1:8" x14ac:dyDescent="0.25">
      <c r="A9" s="407" t="s">
        <v>444</v>
      </c>
      <c r="B9" s="407"/>
      <c r="C9" s="144"/>
      <c r="D9" s="144"/>
      <c r="E9" s="144"/>
      <c r="F9" s="144"/>
      <c r="G9" s="144"/>
      <c r="H9" s="144"/>
    </row>
    <row r="10" spans="1:8" x14ac:dyDescent="0.25">
      <c r="A10" s="403" t="s">
        <v>6</v>
      </c>
      <c r="B10" s="403"/>
      <c r="C10" s="145"/>
      <c r="D10" s="145"/>
      <c r="E10" s="145"/>
      <c r="F10" s="145"/>
      <c r="G10" s="145"/>
      <c r="H10" s="145"/>
    </row>
    <row r="11" spans="1:8" ht="18.75" x14ac:dyDescent="0.25">
      <c r="A11" s="146"/>
      <c r="B11" s="146"/>
      <c r="C11" s="146"/>
      <c r="D11" s="146"/>
      <c r="E11" s="146"/>
      <c r="F11" s="146"/>
      <c r="G11" s="146"/>
      <c r="H11" s="146"/>
    </row>
    <row r="12" spans="1:8" ht="15" customHeight="1" x14ac:dyDescent="0.25">
      <c r="A12" s="408" t="str">
        <f xml:space="preserve"> '1.Титульный лист'!A12</f>
        <v>L_ 2022_14_Ц_6</v>
      </c>
      <c r="B12" s="408"/>
      <c r="C12" s="153"/>
      <c r="D12" s="153"/>
      <c r="E12" s="153"/>
      <c r="F12" s="153"/>
      <c r="G12" s="153"/>
      <c r="H12" s="153"/>
    </row>
    <row r="13" spans="1:8" x14ac:dyDescent="0.25">
      <c r="A13" s="403" t="s">
        <v>5</v>
      </c>
      <c r="B13" s="403"/>
      <c r="C13" s="145"/>
      <c r="D13" s="145"/>
      <c r="E13" s="145"/>
      <c r="F13" s="145"/>
      <c r="G13" s="145"/>
      <c r="H13" s="145"/>
    </row>
    <row r="14" spans="1:8" ht="18.75" x14ac:dyDescent="0.25">
      <c r="A14" s="10"/>
      <c r="B14" s="10"/>
      <c r="C14" s="10"/>
      <c r="D14" s="10"/>
      <c r="E14" s="10"/>
      <c r="F14" s="10"/>
      <c r="G14" s="10"/>
      <c r="H14" s="10"/>
    </row>
    <row r="15" spans="1:8" ht="30" customHeight="1" x14ac:dyDescent="0.25">
      <c r="A15" s="409" t="str">
        <f xml:space="preserve"> '1.Титульный лист'!A15</f>
        <v>Строительство 2КЛ-10 кВ КТП-10/0,4/400 кВа проходного типа для для разгрузки существующей сети в н.п. Булгаково по ул. Медовая.</v>
      </c>
      <c r="B15" s="409"/>
      <c r="C15" s="144"/>
      <c r="D15" s="144"/>
      <c r="E15" s="144"/>
      <c r="F15" s="144"/>
      <c r="G15" s="144"/>
      <c r="H15" s="144"/>
    </row>
    <row r="16" spans="1:8" x14ac:dyDescent="0.25">
      <c r="A16" s="403" t="s">
        <v>4</v>
      </c>
      <c r="B16" s="403"/>
      <c r="C16" s="145"/>
      <c r="D16" s="145"/>
      <c r="E16" s="145"/>
      <c r="F16" s="145"/>
      <c r="G16" s="145"/>
      <c r="H16" s="145"/>
    </row>
    <row r="17" spans="1:2" x14ac:dyDescent="0.25">
      <c r="B17" s="116"/>
    </row>
    <row r="18" spans="1:2" ht="21.75" customHeight="1" x14ac:dyDescent="0.25">
      <c r="A18" s="517" t="s">
        <v>403</v>
      </c>
      <c r="B18" s="518"/>
    </row>
    <row r="19" spans="1:2" ht="12" customHeight="1" x14ac:dyDescent="0.25">
      <c r="B19" s="42"/>
    </row>
    <row r="20" spans="1:2" ht="15" customHeight="1" thickBot="1" x14ac:dyDescent="0.3">
      <c r="B20" s="117"/>
    </row>
    <row r="21" spans="1:2" ht="48" customHeight="1" thickBot="1" x14ac:dyDescent="0.3">
      <c r="A21" s="118" t="s">
        <v>277</v>
      </c>
      <c r="B21" s="119" t="str">
        <f>A15</f>
        <v>Строительство 2КЛ-10 кВ КТП-10/0,4/400 кВа проходного типа для для разгрузки существующей сети в н.п. Булгаково по ул. Медовая.</v>
      </c>
    </row>
    <row r="22" spans="1:2" ht="16.5" thickBot="1" x14ac:dyDescent="0.3">
      <c r="A22" s="118" t="s">
        <v>278</v>
      </c>
      <c r="B22" s="119" t="s">
        <v>460</v>
      </c>
    </row>
    <row r="23" spans="1:2" ht="16.5" thickBot="1" x14ac:dyDescent="0.3">
      <c r="A23" s="118" t="s">
        <v>250</v>
      </c>
      <c r="B23" s="120" t="s">
        <v>440</v>
      </c>
    </row>
    <row r="24" spans="1:2" ht="16.5" thickBot="1" x14ac:dyDescent="0.3">
      <c r="A24" s="118" t="s">
        <v>279</v>
      </c>
      <c r="B24" s="120"/>
    </row>
    <row r="25" spans="1:2" ht="16.5" thickBot="1" x14ac:dyDescent="0.3">
      <c r="A25" s="121" t="s">
        <v>280</v>
      </c>
      <c r="B25" s="119" t="s">
        <v>434</v>
      </c>
    </row>
    <row r="26" spans="1:2" ht="16.5" thickBot="1" x14ac:dyDescent="0.3">
      <c r="A26" s="122" t="s">
        <v>281</v>
      </c>
      <c r="B26" s="123" t="s">
        <v>450</v>
      </c>
    </row>
    <row r="27" spans="1:2" ht="29.25" thickBot="1" x14ac:dyDescent="0.3">
      <c r="A27" s="128" t="s">
        <v>461</v>
      </c>
      <c r="B27" s="195">
        <f>'1.Титульный лист'!C47</f>
        <v>3.6852564000000001</v>
      </c>
    </row>
    <row r="28" spans="1:2" ht="16.5" thickBot="1" x14ac:dyDescent="0.3">
      <c r="A28" s="125" t="s">
        <v>282</v>
      </c>
      <c r="B28" s="125" t="s">
        <v>430</v>
      </c>
    </row>
    <row r="29" spans="1:2" ht="29.25" thickBot="1" x14ac:dyDescent="0.3">
      <c r="A29" s="129" t="s">
        <v>283</v>
      </c>
      <c r="B29" s="125"/>
    </row>
    <row r="30" spans="1:2" ht="29.25" thickBot="1" x14ac:dyDescent="0.3">
      <c r="A30" s="129" t="s">
        <v>284</v>
      </c>
      <c r="B30" s="125"/>
    </row>
    <row r="31" spans="1:2" ht="16.5" thickBot="1" x14ac:dyDescent="0.3">
      <c r="A31" s="125" t="s">
        <v>285</v>
      </c>
      <c r="B31" s="125"/>
    </row>
    <row r="32" spans="1:2" ht="29.25" thickBot="1" x14ac:dyDescent="0.3">
      <c r="A32" s="129" t="s">
        <v>286</v>
      </c>
      <c r="B32" s="125"/>
    </row>
    <row r="33" spans="1:2" ht="16.5" thickBot="1" x14ac:dyDescent="0.3">
      <c r="A33" s="125" t="s">
        <v>462</v>
      </c>
      <c r="B33" s="125"/>
    </row>
    <row r="34" spans="1:2" ht="16.5" thickBot="1" x14ac:dyDescent="0.3">
      <c r="A34" s="125" t="s">
        <v>288</v>
      </c>
      <c r="B34" s="182"/>
    </row>
    <row r="35" spans="1:2" ht="16.5" thickBot="1" x14ac:dyDescent="0.3">
      <c r="A35" s="125" t="s">
        <v>289</v>
      </c>
      <c r="B35" s="125"/>
    </row>
    <row r="36" spans="1:2" ht="16.5" thickBot="1" x14ac:dyDescent="0.3">
      <c r="A36" s="125" t="s">
        <v>290</v>
      </c>
      <c r="B36" s="125"/>
    </row>
    <row r="37" spans="1:2" ht="29.25" thickBot="1" x14ac:dyDescent="0.3">
      <c r="A37" s="129" t="s">
        <v>291</v>
      </c>
      <c r="B37" s="125"/>
    </row>
    <row r="38" spans="1:2" ht="16.5" thickBot="1" x14ac:dyDescent="0.3">
      <c r="A38" s="125" t="s">
        <v>462</v>
      </c>
      <c r="B38" s="125"/>
    </row>
    <row r="39" spans="1:2" ht="16.5" thickBot="1" x14ac:dyDescent="0.3">
      <c r="A39" s="125" t="s">
        <v>288</v>
      </c>
      <c r="B39" s="182"/>
    </row>
    <row r="40" spans="1:2" ht="16.5" thickBot="1" x14ac:dyDescent="0.3">
      <c r="A40" s="125" t="s">
        <v>289</v>
      </c>
      <c r="B40" s="125"/>
    </row>
    <row r="41" spans="1:2" ht="16.5" thickBot="1" x14ac:dyDescent="0.3">
      <c r="A41" s="125" t="s">
        <v>290</v>
      </c>
      <c r="B41" s="125"/>
    </row>
    <row r="42" spans="1:2" ht="29.25" thickBot="1" x14ac:dyDescent="0.3">
      <c r="A42" s="129" t="s">
        <v>292</v>
      </c>
      <c r="B42" s="125"/>
    </row>
    <row r="43" spans="1:2" ht="16.5" thickBot="1" x14ac:dyDescent="0.3">
      <c r="A43" s="125" t="s">
        <v>287</v>
      </c>
      <c r="B43" s="125"/>
    </row>
    <row r="44" spans="1:2" ht="16.5" thickBot="1" x14ac:dyDescent="0.3">
      <c r="A44" s="125" t="s">
        <v>288</v>
      </c>
      <c r="B44" s="125"/>
    </row>
    <row r="45" spans="1:2" ht="16.5" thickBot="1" x14ac:dyDescent="0.3">
      <c r="A45" s="125" t="s">
        <v>289</v>
      </c>
      <c r="B45" s="125"/>
    </row>
    <row r="46" spans="1:2" ht="16.5" thickBot="1" x14ac:dyDescent="0.3">
      <c r="A46" s="125" t="s">
        <v>290</v>
      </c>
      <c r="B46" s="125"/>
    </row>
    <row r="47" spans="1:2" ht="29.25" thickBot="1" x14ac:dyDescent="0.3">
      <c r="A47" s="124" t="s">
        <v>293</v>
      </c>
      <c r="B47" s="177"/>
    </row>
    <row r="48" spans="1:2" ht="16.5" thickBot="1" x14ac:dyDescent="0.3">
      <c r="A48" s="126" t="s">
        <v>285</v>
      </c>
      <c r="B48" s="130"/>
    </row>
    <row r="49" spans="1:2" ht="16.5" thickBot="1" x14ac:dyDescent="0.3">
      <c r="A49" s="126" t="s">
        <v>294</v>
      </c>
      <c r="B49" s="130"/>
    </row>
    <row r="50" spans="1:2" ht="16.5" thickBot="1" x14ac:dyDescent="0.3">
      <c r="A50" s="126" t="s">
        <v>295</v>
      </c>
      <c r="B50" s="178"/>
    </row>
    <row r="51" spans="1:2" ht="16.5" thickBot="1" x14ac:dyDescent="0.3">
      <c r="A51" s="126" t="s">
        <v>296</v>
      </c>
      <c r="B51" s="179"/>
    </row>
    <row r="52" spans="1:2" ht="16.5" thickBot="1" x14ac:dyDescent="0.3">
      <c r="A52" s="121" t="s">
        <v>297</v>
      </c>
      <c r="B52" s="180"/>
    </row>
    <row r="53" spans="1:2" ht="16.5" thickBot="1" x14ac:dyDescent="0.3">
      <c r="A53" s="121" t="s">
        <v>298</v>
      </c>
      <c r="B53" s="131"/>
    </row>
    <row r="54" spans="1:2" ht="16.5" thickBot="1" x14ac:dyDescent="0.3">
      <c r="A54" s="121" t="s">
        <v>299</v>
      </c>
      <c r="B54" s="180">
        <v>100</v>
      </c>
    </row>
    <row r="55" spans="1:2" ht="16.5" thickBot="1" x14ac:dyDescent="0.3">
      <c r="A55" s="122" t="s">
        <v>300</v>
      </c>
      <c r="B55" s="181">
        <v>3.6512182000000002</v>
      </c>
    </row>
    <row r="56" spans="1:2" ht="15.6" customHeight="1" x14ac:dyDescent="0.25">
      <c r="A56" s="171" t="s">
        <v>301</v>
      </c>
      <c r="B56" s="174"/>
    </row>
    <row r="57" spans="1:2" x14ac:dyDescent="0.25">
      <c r="A57" s="172" t="s">
        <v>302</v>
      </c>
      <c r="B57" s="210" t="s">
        <v>444</v>
      </c>
    </row>
    <row r="58" spans="1:2" x14ac:dyDescent="0.25">
      <c r="A58" s="172" t="s">
        <v>303</v>
      </c>
      <c r="B58" s="210" t="s">
        <v>874</v>
      </c>
    </row>
    <row r="59" spans="1:2" x14ac:dyDescent="0.25">
      <c r="A59" s="172" t="s">
        <v>304</v>
      </c>
      <c r="B59" s="210"/>
    </row>
    <row r="60" spans="1:2" x14ac:dyDescent="0.25">
      <c r="A60" s="172" t="s">
        <v>305</v>
      </c>
      <c r="B60" s="210" t="s">
        <v>873</v>
      </c>
    </row>
    <row r="61" spans="1:2" ht="16.5" thickBot="1" x14ac:dyDescent="0.3">
      <c r="A61" s="173" t="s">
        <v>306</v>
      </c>
      <c r="B61" s="210" t="s">
        <v>873</v>
      </c>
    </row>
    <row r="62" spans="1:2" ht="30.75" thickBot="1" x14ac:dyDescent="0.3">
      <c r="A62" s="126" t="s">
        <v>307</v>
      </c>
      <c r="B62" s="209"/>
    </row>
    <row r="63" spans="1:2" ht="29.25" thickBot="1" x14ac:dyDescent="0.3">
      <c r="A63" s="121" t="s">
        <v>308</v>
      </c>
      <c r="B63" s="211"/>
    </row>
    <row r="64" spans="1:2" ht="16.5" thickBot="1" x14ac:dyDescent="0.3">
      <c r="A64" s="126" t="s">
        <v>285</v>
      </c>
      <c r="B64" s="212"/>
    </row>
    <row r="65" spans="1:2" ht="16.5" thickBot="1" x14ac:dyDescent="0.3">
      <c r="A65" s="126" t="s">
        <v>309</v>
      </c>
      <c r="B65" s="211"/>
    </row>
    <row r="66" spans="1:2" ht="16.5" thickBot="1" x14ac:dyDescent="0.3">
      <c r="A66" s="126" t="s">
        <v>310</v>
      </c>
      <c r="B66" s="212"/>
    </row>
    <row r="67" spans="1:2" ht="32.25" customHeight="1" thickBot="1" x14ac:dyDescent="0.3">
      <c r="A67" s="132" t="s">
        <v>311</v>
      </c>
      <c r="B67" s="213" t="str">
        <f xml:space="preserve"> '3.3 Паспорт описание'!C24</f>
        <v>КТП-10/0,4/400 кВа, КЛ-10кВ L-0,4м.</v>
      </c>
    </row>
    <row r="68" spans="1:2" ht="16.5" thickBot="1" x14ac:dyDescent="0.3">
      <c r="A68" s="121" t="s">
        <v>312</v>
      </c>
      <c r="B68" s="131"/>
    </row>
    <row r="69" spans="1:2" ht="16.5" thickBot="1" x14ac:dyDescent="0.3">
      <c r="A69" s="127" t="s">
        <v>313</v>
      </c>
      <c r="B69" s="169"/>
    </row>
    <row r="70" spans="1:2" ht="16.5" thickBot="1" x14ac:dyDescent="0.3">
      <c r="A70" s="127" t="s">
        <v>314</v>
      </c>
      <c r="B70" s="133"/>
    </row>
    <row r="71" spans="1:2" ht="16.5" thickBot="1" x14ac:dyDescent="0.3">
      <c r="A71" s="127" t="s">
        <v>315</v>
      </c>
      <c r="B71" s="133"/>
    </row>
    <row r="72" spans="1:2" ht="29.25" thickBot="1" x14ac:dyDescent="0.3">
      <c r="A72" s="134" t="s">
        <v>316</v>
      </c>
      <c r="B72" s="223" t="s">
        <v>871</v>
      </c>
    </row>
    <row r="73" spans="1:2" ht="28.5" x14ac:dyDescent="0.25">
      <c r="A73" s="124" t="s">
        <v>317</v>
      </c>
      <c r="B73" s="514"/>
    </row>
    <row r="74" spans="1:2" x14ac:dyDescent="0.25">
      <c r="A74" s="127" t="s">
        <v>318</v>
      </c>
      <c r="B74" s="515"/>
    </row>
    <row r="75" spans="1:2" x14ac:dyDescent="0.25">
      <c r="A75" s="127" t="s">
        <v>319</v>
      </c>
      <c r="B75" s="515"/>
    </row>
    <row r="76" spans="1:2" x14ac:dyDescent="0.25">
      <c r="A76" s="127" t="s">
        <v>320</v>
      </c>
      <c r="B76" s="515"/>
    </row>
    <row r="77" spans="1:2" x14ac:dyDescent="0.25">
      <c r="A77" s="127" t="s">
        <v>321</v>
      </c>
      <c r="B77" s="515"/>
    </row>
    <row r="78" spans="1:2" ht="16.5" thickBot="1" x14ac:dyDescent="0.3">
      <c r="A78" s="135" t="s">
        <v>322</v>
      </c>
      <c r="B78" s="516"/>
    </row>
    <row r="80" spans="1:2" x14ac:dyDescent="0.25">
      <c r="A80" s="136"/>
      <c r="B80" s="137"/>
    </row>
    <row r="81" spans="2:2" x14ac:dyDescent="0.25">
      <c r="B81" s="138"/>
    </row>
    <row r="82" spans="2:2" x14ac:dyDescent="0.25">
      <c r="B82" s="139"/>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530"/>
  <sheetViews>
    <sheetView workbookViewId="0">
      <selection activeCell="AO32" sqref="AO32"/>
    </sheetView>
  </sheetViews>
  <sheetFormatPr defaultColWidth="9.140625" defaultRowHeight="11.25" x14ac:dyDescent="0.2"/>
  <cols>
    <col min="1" max="1" width="8.140625" style="226" customWidth="1"/>
    <col min="2" max="2" width="20.140625" style="226" customWidth="1"/>
    <col min="3" max="4" width="10.42578125" style="226" customWidth="1"/>
    <col min="5" max="5" width="13.28515625" style="226" customWidth="1"/>
    <col min="6" max="6" width="8.5703125" style="226" customWidth="1"/>
    <col min="7" max="7" width="7.85546875" style="226" customWidth="1"/>
    <col min="8" max="8" width="8.42578125" style="226" customWidth="1"/>
    <col min="9" max="9" width="8.7109375" style="226" customWidth="1"/>
    <col min="10" max="10" width="8.140625" style="226" customWidth="1"/>
    <col min="11" max="11" width="8.5703125" style="226" customWidth="1"/>
    <col min="12" max="12" width="10" style="226" customWidth="1"/>
    <col min="13" max="13" width="6" style="226" customWidth="1"/>
    <col min="14" max="14" width="9.7109375" style="226" customWidth="1"/>
    <col min="15" max="15" width="9.140625" style="226" customWidth="1"/>
    <col min="16" max="16" width="49.140625" style="227" hidden="1" customWidth="1"/>
    <col min="17" max="17" width="42.42578125" style="227" hidden="1" customWidth="1"/>
    <col min="18" max="18" width="99.7109375" style="227" hidden="1" customWidth="1"/>
    <col min="19" max="22" width="138.42578125" style="227" hidden="1" customWidth="1"/>
    <col min="23" max="23" width="34.140625" style="227" hidden="1" customWidth="1"/>
    <col min="24" max="25" width="110.140625" style="227" hidden="1" customWidth="1"/>
    <col min="26" max="29" width="34.140625" style="227" hidden="1" customWidth="1"/>
    <col min="30" max="30" width="138.42578125" style="227" hidden="1" customWidth="1"/>
    <col min="31" max="31" width="84.42578125" style="227" hidden="1" customWidth="1"/>
    <col min="32" max="32" width="110.140625" style="227" hidden="1" customWidth="1"/>
    <col min="33" max="36" width="84.42578125" style="227" hidden="1" customWidth="1"/>
    <col min="37" max="16384" width="9.140625" style="226"/>
  </cols>
  <sheetData>
    <row r="1" spans="1:20" s="226" customFormat="1" x14ac:dyDescent="0.2">
      <c r="N1" s="231" t="s">
        <v>583</v>
      </c>
    </row>
    <row r="2" spans="1:20" s="226" customFormat="1" x14ac:dyDescent="0.2">
      <c r="N2" s="231" t="s">
        <v>584</v>
      </c>
    </row>
    <row r="3" spans="1:20" s="226" customFormat="1" ht="8.25" customHeight="1" x14ac:dyDescent="0.2">
      <c r="N3" s="231"/>
    </row>
    <row r="4" spans="1:20" s="226" customFormat="1" ht="14.25" customHeight="1" x14ac:dyDescent="0.2">
      <c r="A4" s="540" t="s">
        <v>585</v>
      </c>
      <c r="B4" s="540"/>
      <c r="C4" s="540"/>
      <c r="D4" s="232"/>
      <c r="K4" s="540" t="s">
        <v>586</v>
      </c>
      <c r="L4" s="540"/>
      <c r="M4" s="540"/>
      <c r="N4" s="540"/>
    </row>
    <row r="5" spans="1:20" s="226" customFormat="1" ht="12" customHeight="1" x14ac:dyDescent="0.2">
      <c r="A5" s="541"/>
      <c r="B5" s="541"/>
      <c r="C5" s="541"/>
      <c r="D5" s="541"/>
      <c r="E5" s="227"/>
      <c r="J5" s="542"/>
      <c r="K5" s="542"/>
      <c r="L5" s="542"/>
      <c r="M5" s="542"/>
      <c r="N5" s="542"/>
    </row>
    <row r="6" spans="1:20" s="226" customFormat="1" x14ac:dyDescent="0.2">
      <c r="A6" s="521"/>
      <c r="B6" s="521"/>
      <c r="C6" s="521"/>
      <c r="D6" s="521"/>
      <c r="J6" s="521"/>
      <c r="K6" s="521"/>
      <c r="L6" s="521"/>
      <c r="M6" s="521"/>
      <c r="N6" s="521"/>
      <c r="P6" s="227" t="s">
        <v>463</v>
      </c>
      <c r="Q6" s="227" t="s">
        <v>463</v>
      </c>
    </row>
    <row r="7" spans="1:20" s="226" customFormat="1" ht="17.25" customHeight="1" x14ac:dyDescent="0.2">
      <c r="A7" s="233"/>
      <c r="B7" s="234"/>
      <c r="C7" s="227"/>
      <c r="D7" s="227"/>
      <c r="J7" s="233"/>
      <c r="K7" s="233"/>
      <c r="L7" s="233"/>
      <c r="M7" s="233"/>
      <c r="N7" s="234"/>
    </row>
    <row r="8" spans="1:20" s="226" customFormat="1" ht="16.5" customHeight="1" x14ac:dyDescent="0.2">
      <c r="A8" s="226" t="s">
        <v>587</v>
      </c>
      <c r="B8" s="235"/>
      <c r="C8" s="235"/>
      <c r="D8" s="235"/>
      <c r="L8" s="235"/>
      <c r="M8" s="235"/>
      <c r="N8" s="231" t="s">
        <v>587</v>
      </c>
    </row>
    <row r="9" spans="1:20" s="226" customFormat="1" ht="15.75" customHeight="1" x14ac:dyDescent="0.2">
      <c r="F9" s="236"/>
    </row>
    <row r="10" spans="1:20" s="226" customFormat="1" ht="22.5" x14ac:dyDescent="0.2">
      <c r="A10" s="237" t="s">
        <v>588</v>
      </c>
      <c r="B10" s="235"/>
      <c r="D10" s="521" t="s">
        <v>464</v>
      </c>
      <c r="E10" s="521"/>
      <c r="F10" s="521"/>
      <c r="G10" s="521"/>
      <c r="H10" s="521"/>
      <c r="I10" s="521"/>
      <c r="J10" s="521"/>
      <c r="K10" s="521"/>
      <c r="L10" s="521"/>
      <c r="M10" s="521"/>
      <c r="N10" s="521"/>
      <c r="R10" s="227" t="s">
        <v>464</v>
      </c>
    </row>
    <row r="11" spans="1:20" s="226" customFormat="1" ht="15" customHeight="1" x14ac:dyDescent="0.2">
      <c r="A11" s="238" t="s">
        <v>589</v>
      </c>
      <c r="D11" s="233" t="s">
        <v>590</v>
      </c>
      <c r="E11" s="233"/>
      <c r="F11" s="239"/>
      <c r="G11" s="239"/>
      <c r="H11" s="239"/>
      <c r="I11" s="239"/>
      <c r="J11" s="239"/>
      <c r="K11" s="239"/>
      <c r="L11" s="239"/>
      <c r="M11" s="239"/>
      <c r="N11" s="239"/>
    </row>
    <row r="12" spans="1:20" s="226" customFormat="1" ht="8.25" customHeight="1" x14ac:dyDescent="0.2">
      <c r="A12" s="238"/>
      <c r="F12" s="235"/>
      <c r="G12" s="235"/>
      <c r="H12" s="235"/>
      <c r="I12" s="235"/>
      <c r="J12" s="235"/>
      <c r="K12" s="235"/>
      <c r="L12" s="235"/>
      <c r="M12" s="235"/>
      <c r="N12" s="235"/>
    </row>
    <row r="13" spans="1:20" s="226" customFormat="1" x14ac:dyDescent="0.2">
      <c r="A13" s="538" t="s">
        <v>591</v>
      </c>
      <c r="B13" s="538"/>
      <c r="C13" s="538"/>
      <c r="D13" s="538"/>
      <c r="E13" s="538"/>
      <c r="F13" s="538"/>
      <c r="G13" s="538"/>
      <c r="H13" s="538"/>
      <c r="I13" s="538"/>
      <c r="J13" s="538"/>
      <c r="K13" s="538"/>
      <c r="L13" s="538"/>
      <c r="M13" s="538"/>
      <c r="N13" s="538"/>
      <c r="S13" s="227" t="s">
        <v>463</v>
      </c>
    </row>
    <row r="14" spans="1:20" s="226" customFormat="1" x14ac:dyDescent="0.2">
      <c r="A14" s="535" t="s">
        <v>592</v>
      </c>
      <c r="B14" s="535"/>
      <c r="C14" s="535"/>
      <c r="D14" s="535"/>
      <c r="E14" s="535"/>
      <c r="F14" s="535"/>
      <c r="G14" s="535"/>
      <c r="H14" s="535"/>
      <c r="I14" s="535"/>
      <c r="J14" s="535"/>
      <c r="K14" s="535"/>
      <c r="L14" s="535"/>
      <c r="M14" s="535"/>
      <c r="N14" s="535"/>
    </row>
    <row r="15" spans="1:20" s="226" customFormat="1" ht="8.25" customHeight="1" x14ac:dyDescent="0.2">
      <c r="A15" s="240"/>
      <c r="B15" s="240"/>
      <c r="C15" s="240"/>
      <c r="D15" s="240"/>
      <c r="E15" s="240"/>
      <c r="F15" s="240"/>
      <c r="G15" s="240"/>
      <c r="H15" s="240"/>
      <c r="I15" s="240"/>
      <c r="J15" s="240"/>
      <c r="K15" s="240"/>
      <c r="L15" s="240"/>
      <c r="M15" s="240"/>
      <c r="N15" s="240"/>
    </row>
    <row r="16" spans="1:20" s="226" customFormat="1" x14ac:dyDescent="0.2">
      <c r="A16" s="538" t="s">
        <v>591</v>
      </c>
      <c r="B16" s="538"/>
      <c r="C16" s="538"/>
      <c r="D16" s="538"/>
      <c r="E16" s="538"/>
      <c r="F16" s="538"/>
      <c r="G16" s="538"/>
      <c r="H16" s="538"/>
      <c r="I16" s="538"/>
      <c r="J16" s="538"/>
      <c r="K16" s="538"/>
      <c r="L16" s="538"/>
      <c r="M16" s="538"/>
      <c r="N16" s="538"/>
      <c r="T16" s="227" t="s">
        <v>463</v>
      </c>
    </row>
    <row r="17" spans="1:21" s="226" customFormat="1" x14ac:dyDescent="0.2">
      <c r="A17" s="535" t="s">
        <v>593</v>
      </c>
      <c r="B17" s="535"/>
      <c r="C17" s="535"/>
      <c r="D17" s="535"/>
      <c r="E17" s="535"/>
      <c r="F17" s="535"/>
      <c r="G17" s="535"/>
      <c r="H17" s="535"/>
      <c r="I17" s="535"/>
      <c r="J17" s="535"/>
      <c r="K17" s="535"/>
      <c r="L17" s="535"/>
      <c r="M17" s="535"/>
      <c r="N17" s="535"/>
    </row>
    <row r="18" spans="1:21" s="226" customFormat="1" ht="24" customHeight="1" x14ac:dyDescent="0.25">
      <c r="A18" s="539" t="s">
        <v>594</v>
      </c>
      <c r="B18" s="539"/>
      <c r="C18" s="539"/>
      <c r="D18" s="539"/>
      <c r="E18" s="539"/>
      <c r="F18" s="539"/>
      <c r="G18" s="539"/>
      <c r="H18" s="539"/>
      <c r="I18" s="539"/>
      <c r="J18" s="539"/>
      <c r="K18" s="539"/>
      <c r="L18" s="539"/>
      <c r="M18" s="539"/>
      <c r="N18" s="539"/>
    </row>
    <row r="19" spans="1:21" s="226" customFormat="1" ht="8.25" customHeight="1" x14ac:dyDescent="0.25">
      <c r="A19" s="241"/>
      <c r="B19" s="241"/>
      <c r="C19" s="241"/>
      <c r="D19" s="241"/>
      <c r="E19" s="241"/>
      <c r="F19" s="241"/>
      <c r="G19" s="241"/>
      <c r="H19" s="241"/>
      <c r="I19" s="241"/>
      <c r="J19" s="241"/>
      <c r="K19" s="241"/>
      <c r="L19" s="241"/>
      <c r="M19" s="241"/>
      <c r="N19" s="241"/>
    </row>
    <row r="20" spans="1:21" s="226" customFormat="1" x14ac:dyDescent="0.2">
      <c r="A20" s="534" t="s">
        <v>763</v>
      </c>
      <c r="B20" s="534"/>
      <c r="C20" s="534"/>
      <c r="D20" s="534"/>
      <c r="E20" s="534"/>
      <c r="F20" s="534"/>
      <c r="G20" s="534"/>
      <c r="H20" s="534"/>
      <c r="I20" s="534"/>
      <c r="J20" s="534"/>
      <c r="K20" s="534"/>
      <c r="L20" s="534"/>
      <c r="M20" s="534"/>
      <c r="N20" s="534"/>
      <c r="U20" s="227" t="s">
        <v>764</v>
      </c>
    </row>
    <row r="21" spans="1:21" s="226" customFormat="1" ht="13.5" customHeight="1" x14ac:dyDescent="0.2">
      <c r="A21" s="535" t="s">
        <v>597</v>
      </c>
      <c r="B21" s="535"/>
      <c r="C21" s="535"/>
      <c r="D21" s="535"/>
      <c r="E21" s="535"/>
      <c r="F21" s="535"/>
      <c r="G21" s="535"/>
      <c r="H21" s="535"/>
      <c r="I21" s="535"/>
      <c r="J21" s="535"/>
      <c r="K21" s="535"/>
      <c r="L21" s="535"/>
      <c r="M21" s="535"/>
      <c r="N21" s="535"/>
    </row>
    <row r="22" spans="1:21" s="226" customFormat="1" ht="15" customHeight="1" x14ac:dyDescent="0.2">
      <c r="A22" s="226" t="s">
        <v>598</v>
      </c>
      <c r="B22" s="242" t="s">
        <v>599</v>
      </c>
      <c r="C22" s="226" t="s">
        <v>600</v>
      </c>
      <c r="F22" s="227"/>
      <c r="G22" s="227"/>
      <c r="H22" s="227"/>
      <c r="I22" s="227"/>
      <c r="J22" s="227"/>
      <c r="K22" s="227"/>
      <c r="L22" s="227"/>
      <c r="M22" s="227"/>
      <c r="N22" s="227"/>
    </row>
    <row r="23" spans="1:21" s="226" customFormat="1" ht="18" customHeight="1" x14ac:dyDescent="0.2">
      <c r="A23" s="226" t="s">
        <v>601</v>
      </c>
      <c r="B23" s="534"/>
      <c r="C23" s="534"/>
      <c r="D23" s="534"/>
      <c r="E23" s="534"/>
      <c r="F23" s="534"/>
      <c r="G23" s="227"/>
      <c r="H23" s="227"/>
      <c r="I23" s="227"/>
      <c r="J23" s="227"/>
      <c r="K23" s="227"/>
      <c r="L23" s="227"/>
      <c r="M23" s="227"/>
      <c r="N23" s="227"/>
    </row>
    <row r="24" spans="1:21" s="226" customFormat="1" x14ac:dyDescent="0.2">
      <c r="B24" s="536" t="s">
        <v>602</v>
      </c>
      <c r="C24" s="536"/>
      <c r="D24" s="536"/>
      <c r="E24" s="536"/>
      <c r="F24" s="536"/>
      <c r="G24" s="243"/>
      <c r="H24" s="243"/>
      <c r="I24" s="243"/>
      <c r="J24" s="243"/>
      <c r="K24" s="243"/>
      <c r="L24" s="243"/>
      <c r="M24" s="244"/>
      <c r="N24" s="243"/>
    </row>
    <row r="25" spans="1:21" s="226" customFormat="1" ht="9.75" customHeight="1" x14ac:dyDescent="0.2">
      <c r="D25" s="245"/>
      <c r="E25" s="245"/>
      <c r="F25" s="245"/>
      <c r="G25" s="245"/>
      <c r="H25" s="245"/>
      <c r="I25" s="245"/>
      <c r="J25" s="245"/>
      <c r="K25" s="245"/>
      <c r="L25" s="245"/>
      <c r="M25" s="243"/>
      <c r="N25" s="243"/>
    </row>
    <row r="26" spans="1:21" s="226" customFormat="1" x14ac:dyDescent="0.2">
      <c r="A26" s="246" t="s">
        <v>603</v>
      </c>
      <c r="D26" s="233"/>
      <c r="F26" s="247"/>
      <c r="G26" s="247"/>
      <c r="H26" s="247"/>
      <c r="I26" s="247"/>
      <c r="J26" s="247"/>
      <c r="K26" s="247"/>
      <c r="L26" s="247"/>
      <c r="M26" s="247"/>
      <c r="N26" s="247"/>
    </row>
    <row r="27" spans="1:21" s="226" customFormat="1" ht="9.75" customHeight="1" x14ac:dyDescent="0.2">
      <c r="D27" s="247"/>
      <c r="E27" s="247"/>
      <c r="F27" s="247"/>
      <c r="G27" s="247"/>
      <c r="H27" s="247"/>
      <c r="I27" s="247"/>
      <c r="J27" s="247"/>
      <c r="K27" s="247"/>
      <c r="L27" s="247"/>
      <c r="M27" s="247"/>
      <c r="N27" s="247"/>
    </row>
    <row r="28" spans="1:21" s="226" customFormat="1" ht="12.75" customHeight="1" x14ac:dyDescent="0.2">
      <c r="A28" s="246" t="s">
        <v>604</v>
      </c>
      <c r="C28" s="248">
        <v>2481.61</v>
      </c>
      <c r="D28" s="249" t="s">
        <v>765</v>
      </c>
      <c r="E28" s="238" t="s">
        <v>606</v>
      </c>
      <c r="L28" s="250"/>
      <c r="M28" s="250"/>
    </row>
    <row r="29" spans="1:21" s="226" customFormat="1" ht="12.75" customHeight="1" x14ac:dyDescent="0.2">
      <c r="B29" s="226" t="s">
        <v>607</v>
      </c>
      <c r="C29" s="251"/>
      <c r="D29" s="252"/>
      <c r="E29" s="238"/>
    </row>
    <row r="30" spans="1:21" s="226" customFormat="1" ht="12.75" customHeight="1" x14ac:dyDescent="0.2">
      <c r="B30" s="226" t="s">
        <v>608</v>
      </c>
      <c r="C30" s="248">
        <v>108.84</v>
      </c>
      <c r="D30" s="249" t="s">
        <v>766</v>
      </c>
      <c r="E30" s="238" t="s">
        <v>606</v>
      </c>
      <c r="G30" s="226" t="s">
        <v>610</v>
      </c>
      <c r="L30" s="248">
        <v>69.97</v>
      </c>
      <c r="M30" s="249" t="s">
        <v>767</v>
      </c>
      <c r="N30" s="238" t="s">
        <v>606</v>
      </c>
    </row>
    <row r="31" spans="1:21" s="226" customFormat="1" ht="12.75" customHeight="1" x14ac:dyDescent="0.2">
      <c r="B31" s="226" t="s">
        <v>612</v>
      </c>
      <c r="C31" s="248">
        <v>85.28</v>
      </c>
      <c r="D31" s="253" t="s">
        <v>768</v>
      </c>
      <c r="E31" s="238" t="s">
        <v>606</v>
      </c>
      <c r="G31" s="226" t="s">
        <v>614</v>
      </c>
      <c r="L31" s="254"/>
      <c r="M31" s="254">
        <v>260.91000000000003</v>
      </c>
      <c r="N31" s="238" t="s">
        <v>615</v>
      </c>
    </row>
    <row r="32" spans="1:21" s="226" customFormat="1" ht="12.75" customHeight="1" x14ac:dyDescent="0.2">
      <c r="B32" s="226" t="s">
        <v>616</v>
      </c>
      <c r="C32" s="248">
        <v>1620</v>
      </c>
      <c r="D32" s="253" t="s">
        <v>769</v>
      </c>
      <c r="E32" s="238" t="s">
        <v>606</v>
      </c>
      <c r="G32" s="226" t="s">
        <v>618</v>
      </c>
      <c r="L32" s="254"/>
      <c r="M32" s="254">
        <v>22.6</v>
      </c>
      <c r="N32" s="238" t="s">
        <v>615</v>
      </c>
    </row>
    <row r="33" spans="1:28" s="226" customFormat="1" ht="12.75" customHeight="1" x14ac:dyDescent="0.2">
      <c r="B33" s="226" t="s">
        <v>619</v>
      </c>
      <c r="C33" s="248">
        <v>73.8</v>
      </c>
      <c r="D33" s="249" t="s">
        <v>770</v>
      </c>
      <c r="E33" s="238" t="s">
        <v>606</v>
      </c>
      <c r="G33" s="226" t="s">
        <v>621</v>
      </c>
      <c r="L33" s="537"/>
      <c r="M33" s="537"/>
    </row>
    <row r="34" spans="1:28" s="226" customFormat="1" ht="9.75" customHeight="1" x14ac:dyDescent="0.2">
      <c r="A34" s="255"/>
    </row>
    <row r="35" spans="1:28" s="226" customFormat="1" ht="36" customHeight="1" x14ac:dyDescent="0.2">
      <c r="A35" s="532" t="s">
        <v>622</v>
      </c>
      <c r="B35" s="532" t="s">
        <v>623</v>
      </c>
      <c r="C35" s="532" t="s">
        <v>624</v>
      </c>
      <c r="D35" s="532"/>
      <c r="E35" s="532"/>
      <c r="F35" s="532" t="s">
        <v>625</v>
      </c>
      <c r="G35" s="532" t="s">
        <v>21</v>
      </c>
      <c r="H35" s="532"/>
      <c r="I35" s="532"/>
      <c r="J35" s="532" t="s">
        <v>626</v>
      </c>
      <c r="K35" s="532"/>
      <c r="L35" s="532"/>
      <c r="M35" s="532" t="s">
        <v>627</v>
      </c>
      <c r="N35" s="532" t="s">
        <v>628</v>
      </c>
    </row>
    <row r="36" spans="1:28" s="226" customFormat="1" ht="36.75" customHeight="1" x14ac:dyDescent="0.2">
      <c r="A36" s="532"/>
      <c r="B36" s="532"/>
      <c r="C36" s="532"/>
      <c r="D36" s="532"/>
      <c r="E36" s="532"/>
      <c r="F36" s="532"/>
      <c r="G36" s="532"/>
      <c r="H36" s="532"/>
      <c r="I36" s="532"/>
      <c r="J36" s="532"/>
      <c r="K36" s="532"/>
      <c r="L36" s="532"/>
      <c r="M36" s="532"/>
      <c r="N36" s="532"/>
    </row>
    <row r="37" spans="1:28" s="226" customFormat="1" ht="45" x14ac:dyDescent="0.2">
      <c r="A37" s="532"/>
      <c r="B37" s="532"/>
      <c r="C37" s="532"/>
      <c r="D37" s="532"/>
      <c r="E37" s="532"/>
      <c r="F37" s="532"/>
      <c r="G37" s="256" t="s">
        <v>629</v>
      </c>
      <c r="H37" s="256" t="s">
        <v>630</v>
      </c>
      <c r="I37" s="256" t="s">
        <v>631</v>
      </c>
      <c r="J37" s="256" t="s">
        <v>629</v>
      </c>
      <c r="K37" s="256" t="s">
        <v>630</v>
      </c>
      <c r="L37" s="256" t="s">
        <v>632</v>
      </c>
      <c r="M37" s="532"/>
      <c r="N37" s="532"/>
    </row>
    <row r="38" spans="1:28" s="226" customFormat="1" x14ac:dyDescent="0.2">
      <c r="A38" s="257">
        <v>1</v>
      </c>
      <c r="B38" s="257">
        <v>2</v>
      </c>
      <c r="C38" s="533">
        <v>3</v>
      </c>
      <c r="D38" s="533"/>
      <c r="E38" s="533"/>
      <c r="F38" s="257">
        <v>4</v>
      </c>
      <c r="G38" s="257">
        <v>5</v>
      </c>
      <c r="H38" s="257">
        <v>6</v>
      </c>
      <c r="I38" s="257">
        <v>7</v>
      </c>
      <c r="J38" s="257">
        <v>8</v>
      </c>
      <c r="K38" s="257">
        <v>9</v>
      </c>
      <c r="L38" s="257">
        <v>10</v>
      </c>
      <c r="M38" s="257">
        <v>11</v>
      </c>
      <c r="N38" s="257">
        <v>12</v>
      </c>
    </row>
    <row r="39" spans="1:28" s="226" customFormat="1" ht="12" x14ac:dyDescent="0.2">
      <c r="A39" s="526" t="s">
        <v>465</v>
      </c>
      <c r="B39" s="527"/>
      <c r="C39" s="527"/>
      <c r="D39" s="527"/>
      <c r="E39" s="527"/>
      <c r="F39" s="527"/>
      <c r="G39" s="527"/>
      <c r="H39" s="527"/>
      <c r="I39" s="527"/>
      <c r="J39" s="527"/>
      <c r="K39" s="527"/>
      <c r="L39" s="527"/>
      <c r="M39" s="527"/>
      <c r="N39" s="528"/>
      <c r="V39" s="228" t="s">
        <v>465</v>
      </c>
    </row>
    <row r="40" spans="1:28" s="226" customFormat="1" ht="45" x14ac:dyDescent="0.2">
      <c r="A40" s="258">
        <v>1</v>
      </c>
      <c r="B40" s="259" t="s">
        <v>771</v>
      </c>
      <c r="C40" s="523" t="s">
        <v>466</v>
      </c>
      <c r="D40" s="523"/>
      <c r="E40" s="523"/>
      <c r="F40" s="260" t="s">
        <v>772</v>
      </c>
      <c r="G40" s="260"/>
      <c r="H40" s="260"/>
      <c r="I40" s="317">
        <v>6.3839999999999999E-3</v>
      </c>
      <c r="J40" s="262"/>
      <c r="K40" s="260"/>
      <c r="L40" s="262"/>
      <c r="M40" s="260"/>
      <c r="N40" s="263"/>
      <c r="V40" s="228"/>
      <c r="W40" s="229" t="s">
        <v>466</v>
      </c>
    </row>
    <row r="41" spans="1:28" s="226" customFormat="1" ht="12" x14ac:dyDescent="0.2">
      <c r="A41" s="264"/>
      <c r="B41" s="265"/>
      <c r="C41" s="521" t="s">
        <v>467</v>
      </c>
      <c r="D41" s="521"/>
      <c r="E41" s="521"/>
      <c r="F41" s="521"/>
      <c r="G41" s="521"/>
      <c r="H41" s="521"/>
      <c r="I41" s="521"/>
      <c r="J41" s="521"/>
      <c r="K41" s="521"/>
      <c r="L41" s="521"/>
      <c r="M41" s="521"/>
      <c r="N41" s="525"/>
      <c r="V41" s="228"/>
      <c r="W41" s="229"/>
      <c r="X41" s="227" t="s">
        <v>467</v>
      </c>
    </row>
    <row r="42" spans="1:28" s="226" customFormat="1" ht="33.75" x14ac:dyDescent="0.2">
      <c r="A42" s="266"/>
      <c r="B42" s="267" t="s">
        <v>638</v>
      </c>
      <c r="C42" s="521" t="s">
        <v>468</v>
      </c>
      <c r="D42" s="521"/>
      <c r="E42" s="521"/>
      <c r="F42" s="521"/>
      <c r="G42" s="521"/>
      <c r="H42" s="521"/>
      <c r="I42" s="521"/>
      <c r="J42" s="521"/>
      <c r="K42" s="521"/>
      <c r="L42" s="521"/>
      <c r="M42" s="521"/>
      <c r="N42" s="525"/>
      <c r="V42" s="228"/>
      <c r="W42" s="229"/>
      <c r="Y42" s="227" t="s">
        <v>468</v>
      </c>
    </row>
    <row r="43" spans="1:28" s="226" customFormat="1" ht="22.5" x14ac:dyDescent="0.2">
      <c r="A43" s="266"/>
      <c r="B43" s="267" t="s">
        <v>640</v>
      </c>
      <c r="C43" s="521" t="s">
        <v>469</v>
      </c>
      <c r="D43" s="521"/>
      <c r="E43" s="521"/>
      <c r="F43" s="521"/>
      <c r="G43" s="521"/>
      <c r="H43" s="521"/>
      <c r="I43" s="521"/>
      <c r="J43" s="521"/>
      <c r="K43" s="521"/>
      <c r="L43" s="521"/>
      <c r="M43" s="521"/>
      <c r="N43" s="525"/>
      <c r="V43" s="228"/>
      <c r="W43" s="229"/>
      <c r="Y43" s="227" t="s">
        <v>469</v>
      </c>
    </row>
    <row r="44" spans="1:28" s="226" customFormat="1" ht="12" x14ac:dyDescent="0.2">
      <c r="A44" s="268"/>
      <c r="B44" s="269">
        <v>1</v>
      </c>
      <c r="C44" s="521" t="s">
        <v>470</v>
      </c>
      <c r="D44" s="521"/>
      <c r="E44" s="521"/>
      <c r="F44" s="270"/>
      <c r="G44" s="270"/>
      <c r="H44" s="270"/>
      <c r="I44" s="270"/>
      <c r="J44" s="271">
        <v>1325.94</v>
      </c>
      <c r="K44" s="272">
        <v>1.38</v>
      </c>
      <c r="L44" s="271">
        <v>11.68</v>
      </c>
      <c r="M44" s="272">
        <v>20.34</v>
      </c>
      <c r="N44" s="273">
        <v>238</v>
      </c>
      <c r="V44" s="228"/>
      <c r="W44" s="229"/>
      <c r="Z44" s="227" t="s">
        <v>470</v>
      </c>
    </row>
    <row r="45" spans="1:28" s="226" customFormat="1" ht="12" x14ac:dyDescent="0.2">
      <c r="A45" s="268"/>
      <c r="B45" s="267"/>
      <c r="C45" s="521" t="s">
        <v>471</v>
      </c>
      <c r="D45" s="521"/>
      <c r="E45" s="521"/>
      <c r="F45" s="270" t="s">
        <v>642</v>
      </c>
      <c r="G45" s="279">
        <v>123</v>
      </c>
      <c r="H45" s="272">
        <v>1.38</v>
      </c>
      <c r="I45" s="275">
        <v>1.0836201999999999</v>
      </c>
      <c r="J45" s="271"/>
      <c r="K45" s="270"/>
      <c r="L45" s="271"/>
      <c r="M45" s="270"/>
      <c r="N45" s="273"/>
      <c r="V45" s="228"/>
      <c r="W45" s="229"/>
      <c r="AA45" s="227" t="s">
        <v>471</v>
      </c>
    </row>
    <row r="46" spans="1:28" s="226" customFormat="1" ht="12" x14ac:dyDescent="0.2">
      <c r="A46" s="268"/>
      <c r="B46" s="267"/>
      <c r="C46" s="524" t="s">
        <v>472</v>
      </c>
      <c r="D46" s="524"/>
      <c r="E46" s="524"/>
      <c r="F46" s="276"/>
      <c r="G46" s="276"/>
      <c r="H46" s="276"/>
      <c r="I46" s="276"/>
      <c r="J46" s="277">
        <v>1325.94</v>
      </c>
      <c r="K46" s="276"/>
      <c r="L46" s="277">
        <v>11.68</v>
      </c>
      <c r="M46" s="276"/>
      <c r="N46" s="278"/>
      <c r="V46" s="228"/>
      <c r="W46" s="229"/>
      <c r="AB46" s="227" t="s">
        <v>472</v>
      </c>
    </row>
    <row r="47" spans="1:28" s="226" customFormat="1" ht="12" x14ac:dyDescent="0.2">
      <c r="A47" s="268"/>
      <c r="B47" s="267"/>
      <c r="C47" s="521" t="s">
        <v>473</v>
      </c>
      <c r="D47" s="521"/>
      <c r="E47" s="521"/>
      <c r="F47" s="270"/>
      <c r="G47" s="270"/>
      <c r="H47" s="270"/>
      <c r="I47" s="270"/>
      <c r="J47" s="271"/>
      <c r="K47" s="270"/>
      <c r="L47" s="271">
        <v>11.68</v>
      </c>
      <c r="M47" s="270"/>
      <c r="N47" s="273">
        <v>238</v>
      </c>
      <c r="V47" s="228"/>
      <c r="W47" s="229"/>
      <c r="AA47" s="227" t="s">
        <v>473</v>
      </c>
    </row>
    <row r="48" spans="1:28" s="226" customFormat="1" ht="33.75" x14ac:dyDescent="0.2">
      <c r="A48" s="268"/>
      <c r="B48" s="267" t="s">
        <v>773</v>
      </c>
      <c r="C48" s="521" t="s">
        <v>474</v>
      </c>
      <c r="D48" s="521"/>
      <c r="E48" s="521"/>
      <c r="F48" s="270" t="s">
        <v>645</v>
      </c>
      <c r="G48" s="279">
        <v>89</v>
      </c>
      <c r="H48" s="270"/>
      <c r="I48" s="279">
        <v>89</v>
      </c>
      <c r="J48" s="271"/>
      <c r="K48" s="270"/>
      <c r="L48" s="271">
        <v>10.4</v>
      </c>
      <c r="M48" s="270"/>
      <c r="N48" s="273">
        <v>212</v>
      </c>
      <c r="V48" s="228"/>
      <c r="W48" s="229"/>
      <c r="AA48" s="227" t="s">
        <v>474</v>
      </c>
    </row>
    <row r="49" spans="1:29" s="226" customFormat="1" ht="33.75" x14ac:dyDescent="0.2">
      <c r="A49" s="268"/>
      <c r="B49" s="267" t="s">
        <v>774</v>
      </c>
      <c r="C49" s="521" t="s">
        <v>475</v>
      </c>
      <c r="D49" s="521"/>
      <c r="E49" s="521"/>
      <c r="F49" s="270" t="s">
        <v>645</v>
      </c>
      <c r="G49" s="279">
        <v>41</v>
      </c>
      <c r="H49" s="270"/>
      <c r="I49" s="279">
        <v>41</v>
      </c>
      <c r="J49" s="271"/>
      <c r="K49" s="270"/>
      <c r="L49" s="271">
        <v>4.79</v>
      </c>
      <c r="M49" s="270"/>
      <c r="N49" s="273">
        <v>98</v>
      </c>
      <c r="V49" s="228"/>
      <c r="W49" s="229"/>
      <c r="AA49" s="227" t="s">
        <v>475</v>
      </c>
    </row>
    <row r="50" spans="1:29" s="226" customFormat="1" ht="12" x14ac:dyDescent="0.2">
      <c r="A50" s="280"/>
      <c r="B50" s="281"/>
      <c r="C50" s="523" t="s">
        <v>476</v>
      </c>
      <c r="D50" s="523"/>
      <c r="E50" s="523"/>
      <c r="F50" s="260"/>
      <c r="G50" s="260"/>
      <c r="H50" s="260"/>
      <c r="I50" s="260"/>
      <c r="J50" s="262"/>
      <c r="K50" s="260"/>
      <c r="L50" s="262">
        <v>26.87</v>
      </c>
      <c r="M50" s="276"/>
      <c r="N50" s="263">
        <v>548</v>
      </c>
      <c r="V50" s="228"/>
      <c r="W50" s="229"/>
      <c r="AC50" s="229" t="s">
        <v>476</v>
      </c>
    </row>
    <row r="51" spans="1:29" s="226" customFormat="1" ht="78.75" x14ac:dyDescent="0.2">
      <c r="A51" s="258">
        <v>2</v>
      </c>
      <c r="B51" s="259" t="s">
        <v>775</v>
      </c>
      <c r="C51" s="523" t="s">
        <v>477</v>
      </c>
      <c r="D51" s="523"/>
      <c r="E51" s="523"/>
      <c r="F51" s="260" t="s">
        <v>776</v>
      </c>
      <c r="G51" s="260"/>
      <c r="H51" s="260"/>
      <c r="I51" s="317">
        <v>6.3839999999999999E-3</v>
      </c>
      <c r="J51" s="262"/>
      <c r="K51" s="260"/>
      <c r="L51" s="262"/>
      <c r="M51" s="260"/>
      <c r="N51" s="263"/>
      <c r="V51" s="228"/>
      <c r="W51" s="229" t="s">
        <v>477</v>
      </c>
      <c r="AC51" s="229"/>
    </row>
    <row r="52" spans="1:29" s="226" customFormat="1" ht="12" x14ac:dyDescent="0.2">
      <c r="A52" s="264"/>
      <c r="B52" s="265"/>
      <c r="C52" s="521" t="s">
        <v>478</v>
      </c>
      <c r="D52" s="521"/>
      <c r="E52" s="521"/>
      <c r="F52" s="521"/>
      <c r="G52" s="521"/>
      <c r="H52" s="521"/>
      <c r="I52" s="521"/>
      <c r="J52" s="521"/>
      <c r="K52" s="521"/>
      <c r="L52" s="521"/>
      <c r="M52" s="521"/>
      <c r="N52" s="525"/>
      <c r="V52" s="228"/>
      <c r="W52" s="229"/>
      <c r="X52" s="227" t="s">
        <v>478</v>
      </c>
      <c r="AC52" s="229"/>
    </row>
    <row r="53" spans="1:29" s="226" customFormat="1" ht="33.75" x14ac:dyDescent="0.2">
      <c r="A53" s="266"/>
      <c r="B53" s="267" t="s">
        <v>638</v>
      </c>
      <c r="C53" s="521" t="s">
        <v>468</v>
      </c>
      <c r="D53" s="521"/>
      <c r="E53" s="521"/>
      <c r="F53" s="521"/>
      <c r="G53" s="521"/>
      <c r="H53" s="521"/>
      <c r="I53" s="521"/>
      <c r="J53" s="521"/>
      <c r="K53" s="521"/>
      <c r="L53" s="521"/>
      <c r="M53" s="521"/>
      <c r="N53" s="525"/>
      <c r="V53" s="228"/>
      <c r="W53" s="229"/>
      <c r="Y53" s="227" t="s">
        <v>468</v>
      </c>
      <c r="AC53" s="229"/>
    </row>
    <row r="54" spans="1:29" s="226" customFormat="1" ht="22.5" x14ac:dyDescent="0.2">
      <c r="A54" s="266"/>
      <c r="B54" s="267" t="s">
        <v>640</v>
      </c>
      <c r="C54" s="521" t="s">
        <v>469</v>
      </c>
      <c r="D54" s="521"/>
      <c r="E54" s="521"/>
      <c r="F54" s="521"/>
      <c r="G54" s="521"/>
      <c r="H54" s="521"/>
      <c r="I54" s="521"/>
      <c r="J54" s="521"/>
      <c r="K54" s="521"/>
      <c r="L54" s="521"/>
      <c r="M54" s="521"/>
      <c r="N54" s="525"/>
      <c r="V54" s="228"/>
      <c r="W54" s="229"/>
      <c r="Y54" s="227" t="s">
        <v>469</v>
      </c>
      <c r="AC54" s="229"/>
    </row>
    <row r="55" spans="1:29" s="226" customFormat="1" ht="12" x14ac:dyDescent="0.2">
      <c r="A55" s="268"/>
      <c r="B55" s="269">
        <v>1</v>
      </c>
      <c r="C55" s="521" t="s">
        <v>470</v>
      </c>
      <c r="D55" s="521"/>
      <c r="E55" s="521"/>
      <c r="F55" s="270"/>
      <c r="G55" s="270"/>
      <c r="H55" s="270"/>
      <c r="I55" s="270"/>
      <c r="J55" s="271">
        <v>159.4</v>
      </c>
      <c r="K55" s="272">
        <v>1.38</v>
      </c>
      <c r="L55" s="271">
        <v>1.4</v>
      </c>
      <c r="M55" s="272">
        <v>20.34</v>
      </c>
      <c r="N55" s="273">
        <v>28</v>
      </c>
      <c r="V55" s="228"/>
      <c r="W55" s="229"/>
      <c r="Z55" s="227" t="s">
        <v>470</v>
      </c>
      <c r="AC55" s="229"/>
    </row>
    <row r="56" spans="1:29" s="226" customFormat="1" ht="12" x14ac:dyDescent="0.2">
      <c r="A56" s="268"/>
      <c r="B56" s="269">
        <v>2</v>
      </c>
      <c r="C56" s="521" t="s">
        <v>479</v>
      </c>
      <c r="D56" s="521"/>
      <c r="E56" s="521"/>
      <c r="F56" s="270"/>
      <c r="G56" s="270"/>
      <c r="H56" s="270"/>
      <c r="I56" s="270"/>
      <c r="J56" s="271">
        <v>2411.1999999999998</v>
      </c>
      <c r="K56" s="272">
        <v>1.38</v>
      </c>
      <c r="L56" s="271">
        <v>21.24</v>
      </c>
      <c r="M56" s="272">
        <v>9.14</v>
      </c>
      <c r="N56" s="273">
        <v>194</v>
      </c>
      <c r="V56" s="228"/>
      <c r="W56" s="229"/>
      <c r="Z56" s="227" t="s">
        <v>479</v>
      </c>
      <c r="AC56" s="229"/>
    </row>
    <row r="57" spans="1:29" s="226" customFormat="1" ht="12" x14ac:dyDescent="0.2">
      <c r="A57" s="268"/>
      <c r="B57" s="269">
        <v>3</v>
      </c>
      <c r="C57" s="521" t="s">
        <v>480</v>
      </c>
      <c r="D57" s="521"/>
      <c r="E57" s="521"/>
      <c r="F57" s="270"/>
      <c r="G57" s="270"/>
      <c r="H57" s="270"/>
      <c r="I57" s="270"/>
      <c r="J57" s="271">
        <v>215</v>
      </c>
      <c r="K57" s="272">
        <v>1.38</v>
      </c>
      <c r="L57" s="271">
        <v>1.89</v>
      </c>
      <c r="M57" s="272">
        <v>20.34</v>
      </c>
      <c r="N57" s="273">
        <v>38</v>
      </c>
      <c r="V57" s="228"/>
      <c r="W57" s="229"/>
      <c r="Z57" s="227" t="s">
        <v>480</v>
      </c>
      <c r="AC57" s="229"/>
    </row>
    <row r="58" spans="1:29" s="226" customFormat="1" ht="12" x14ac:dyDescent="0.2">
      <c r="A58" s="268"/>
      <c r="B58" s="269">
        <v>4</v>
      </c>
      <c r="C58" s="521" t="s">
        <v>481</v>
      </c>
      <c r="D58" s="521"/>
      <c r="E58" s="521"/>
      <c r="F58" s="270"/>
      <c r="G58" s="270"/>
      <c r="H58" s="270"/>
      <c r="I58" s="270"/>
      <c r="J58" s="271">
        <v>21</v>
      </c>
      <c r="K58" s="270"/>
      <c r="L58" s="271">
        <v>0.13</v>
      </c>
      <c r="M58" s="272">
        <v>7.56</v>
      </c>
      <c r="N58" s="273">
        <v>1</v>
      </c>
      <c r="V58" s="228"/>
      <c r="W58" s="229"/>
      <c r="Z58" s="227" t="s">
        <v>481</v>
      </c>
      <c r="AC58" s="229"/>
    </row>
    <row r="59" spans="1:29" s="226" customFormat="1" ht="12" x14ac:dyDescent="0.2">
      <c r="A59" s="268"/>
      <c r="B59" s="267"/>
      <c r="C59" s="521" t="s">
        <v>471</v>
      </c>
      <c r="D59" s="521"/>
      <c r="E59" s="521"/>
      <c r="F59" s="270" t="s">
        <v>642</v>
      </c>
      <c r="G59" s="272">
        <v>15.72</v>
      </c>
      <c r="H59" s="272">
        <v>1.38</v>
      </c>
      <c r="I59" s="275">
        <v>0.1384919</v>
      </c>
      <c r="J59" s="271"/>
      <c r="K59" s="270"/>
      <c r="L59" s="271"/>
      <c r="M59" s="270"/>
      <c r="N59" s="273"/>
      <c r="V59" s="228"/>
      <c r="W59" s="229"/>
      <c r="AA59" s="227" t="s">
        <v>471</v>
      </c>
      <c r="AC59" s="229"/>
    </row>
    <row r="60" spans="1:29" s="226" customFormat="1" ht="12" x14ac:dyDescent="0.2">
      <c r="A60" s="268"/>
      <c r="B60" s="267"/>
      <c r="C60" s="521" t="s">
        <v>482</v>
      </c>
      <c r="D60" s="521"/>
      <c r="E60" s="521"/>
      <c r="F60" s="270" t="s">
        <v>642</v>
      </c>
      <c r="G60" s="272">
        <v>13.88</v>
      </c>
      <c r="H60" s="272">
        <v>1.38</v>
      </c>
      <c r="I60" s="275">
        <v>0.12228169999999999</v>
      </c>
      <c r="J60" s="271"/>
      <c r="K60" s="270"/>
      <c r="L60" s="271"/>
      <c r="M60" s="270"/>
      <c r="N60" s="273"/>
      <c r="V60" s="228"/>
      <c r="W60" s="229"/>
      <c r="AA60" s="227" t="s">
        <v>482</v>
      </c>
      <c r="AC60" s="229"/>
    </row>
    <row r="61" spans="1:29" s="226" customFormat="1" ht="12" x14ac:dyDescent="0.2">
      <c r="A61" s="268"/>
      <c r="B61" s="267"/>
      <c r="C61" s="524" t="s">
        <v>472</v>
      </c>
      <c r="D61" s="524"/>
      <c r="E61" s="524"/>
      <c r="F61" s="276"/>
      <c r="G61" s="276"/>
      <c r="H61" s="276"/>
      <c r="I61" s="276"/>
      <c r="J61" s="277">
        <v>2591.6</v>
      </c>
      <c r="K61" s="276"/>
      <c r="L61" s="277">
        <v>22.77</v>
      </c>
      <c r="M61" s="276"/>
      <c r="N61" s="278"/>
      <c r="V61" s="228"/>
      <c r="W61" s="229"/>
      <c r="AB61" s="227" t="s">
        <v>472</v>
      </c>
      <c r="AC61" s="229"/>
    </row>
    <row r="62" spans="1:29" s="226" customFormat="1" ht="12" x14ac:dyDescent="0.2">
      <c r="A62" s="268"/>
      <c r="B62" s="267"/>
      <c r="C62" s="521" t="s">
        <v>473</v>
      </c>
      <c r="D62" s="521"/>
      <c r="E62" s="521"/>
      <c r="F62" s="270"/>
      <c r="G62" s="270"/>
      <c r="H62" s="270"/>
      <c r="I62" s="270"/>
      <c r="J62" s="271"/>
      <c r="K62" s="270"/>
      <c r="L62" s="271">
        <v>3.29</v>
      </c>
      <c r="M62" s="270"/>
      <c r="N62" s="273">
        <v>66</v>
      </c>
      <c r="V62" s="228"/>
      <c r="W62" s="229"/>
      <c r="AA62" s="227" t="s">
        <v>473</v>
      </c>
      <c r="AC62" s="229"/>
    </row>
    <row r="63" spans="1:29" s="226" customFormat="1" ht="45" x14ac:dyDescent="0.2">
      <c r="A63" s="268"/>
      <c r="B63" s="267" t="s">
        <v>777</v>
      </c>
      <c r="C63" s="521" t="s">
        <v>483</v>
      </c>
      <c r="D63" s="521"/>
      <c r="E63" s="521"/>
      <c r="F63" s="270" t="s">
        <v>645</v>
      </c>
      <c r="G63" s="279">
        <v>147</v>
      </c>
      <c r="H63" s="270"/>
      <c r="I63" s="279">
        <v>147</v>
      </c>
      <c r="J63" s="271"/>
      <c r="K63" s="270"/>
      <c r="L63" s="271">
        <v>4.84</v>
      </c>
      <c r="M63" s="270"/>
      <c r="N63" s="273">
        <v>97</v>
      </c>
      <c r="V63" s="228"/>
      <c r="W63" s="229"/>
      <c r="AA63" s="227" t="s">
        <v>483</v>
      </c>
      <c r="AC63" s="229"/>
    </row>
    <row r="64" spans="1:29" s="226" customFormat="1" ht="33.75" x14ac:dyDescent="0.2">
      <c r="A64" s="268"/>
      <c r="B64" s="267" t="s">
        <v>778</v>
      </c>
      <c r="C64" s="521" t="s">
        <v>484</v>
      </c>
      <c r="D64" s="521"/>
      <c r="E64" s="521"/>
      <c r="F64" s="270" t="s">
        <v>645</v>
      </c>
      <c r="G64" s="279">
        <v>95</v>
      </c>
      <c r="H64" s="270"/>
      <c r="I64" s="279">
        <v>95</v>
      </c>
      <c r="J64" s="271"/>
      <c r="K64" s="270"/>
      <c r="L64" s="271">
        <v>3.13</v>
      </c>
      <c r="M64" s="270"/>
      <c r="N64" s="273">
        <v>63</v>
      </c>
      <c r="V64" s="228"/>
      <c r="W64" s="229"/>
      <c r="AA64" s="227" t="s">
        <v>484</v>
      </c>
      <c r="AC64" s="229"/>
    </row>
    <row r="65" spans="1:29" s="226" customFormat="1" ht="12" x14ac:dyDescent="0.2">
      <c r="A65" s="280"/>
      <c r="B65" s="281"/>
      <c r="C65" s="523" t="s">
        <v>476</v>
      </c>
      <c r="D65" s="523"/>
      <c r="E65" s="523"/>
      <c r="F65" s="260"/>
      <c r="G65" s="260"/>
      <c r="H65" s="260"/>
      <c r="I65" s="260"/>
      <c r="J65" s="262"/>
      <c r="K65" s="260"/>
      <c r="L65" s="262">
        <v>30.74</v>
      </c>
      <c r="M65" s="276"/>
      <c r="N65" s="263">
        <v>383</v>
      </c>
      <c r="V65" s="228"/>
      <c r="W65" s="229"/>
      <c r="AC65" s="229" t="s">
        <v>476</v>
      </c>
    </row>
    <row r="66" spans="1:29" s="226" customFormat="1" ht="78.75" x14ac:dyDescent="0.2">
      <c r="A66" s="258">
        <v>3</v>
      </c>
      <c r="B66" s="259" t="s">
        <v>779</v>
      </c>
      <c r="C66" s="523" t="s">
        <v>485</v>
      </c>
      <c r="D66" s="523"/>
      <c r="E66" s="523"/>
      <c r="F66" s="260" t="s">
        <v>776</v>
      </c>
      <c r="G66" s="260"/>
      <c r="H66" s="260"/>
      <c r="I66" s="288">
        <v>0.01</v>
      </c>
      <c r="J66" s="262"/>
      <c r="K66" s="260"/>
      <c r="L66" s="262"/>
      <c r="M66" s="260"/>
      <c r="N66" s="263"/>
      <c r="V66" s="228"/>
      <c r="W66" s="229" t="s">
        <v>485</v>
      </c>
      <c r="AC66" s="229"/>
    </row>
    <row r="67" spans="1:29" s="226" customFormat="1" ht="12" x14ac:dyDescent="0.2">
      <c r="A67" s="264"/>
      <c r="B67" s="265"/>
      <c r="C67" s="521" t="s">
        <v>486</v>
      </c>
      <c r="D67" s="521"/>
      <c r="E67" s="521"/>
      <c r="F67" s="521"/>
      <c r="G67" s="521"/>
      <c r="H67" s="521"/>
      <c r="I67" s="521"/>
      <c r="J67" s="521"/>
      <c r="K67" s="521"/>
      <c r="L67" s="521"/>
      <c r="M67" s="521"/>
      <c r="N67" s="525"/>
      <c r="V67" s="228"/>
      <c r="W67" s="229"/>
      <c r="X67" s="227" t="s">
        <v>486</v>
      </c>
      <c r="AC67" s="229"/>
    </row>
    <row r="68" spans="1:29" s="226" customFormat="1" ht="33.75" x14ac:dyDescent="0.2">
      <c r="A68" s="266"/>
      <c r="B68" s="267" t="s">
        <v>638</v>
      </c>
      <c r="C68" s="521" t="s">
        <v>468</v>
      </c>
      <c r="D68" s="521"/>
      <c r="E68" s="521"/>
      <c r="F68" s="521"/>
      <c r="G68" s="521"/>
      <c r="H68" s="521"/>
      <c r="I68" s="521"/>
      <c r="J68" s="521"/>
      <c r="K68" s="521"/>
      <c r="L68" s="521"/>
      <c r="M68" s="521"/>
      <c r="N68" s="525"/>
      <c r="V68" s="228"/>
      <c r="W68" s="229"/>
      <c r="Y68" s="227" t="s">
        <v>468</v>
      </c>
      <c r="AC68" s="229"/>
    </row>
    <row r="69" spans="1:29" s="226" customFormat="1" ht="22.5" x14ac:dyDescent="0.2">
      <c r="A69" s="266"/>
      <c r="B69" s="267" t="s">
        <v>640</v>
      </c>
      <c r="C69" s="521" t="s">
        <v>469</v>
      </c>
      <c r="D69" s="521"/>
      <c r="E69" s="521"/>
      <c r="F69" s="521"/>
      <c r="G69" s="521"/>
      <c r="H69" s="521"/>
      <c r="I69" s="521"/>
      <c r="J69" s="521"/>
      <c r="K69" s="521"/>
      <c r="L69" s="521"/>
      <c r="M69" s="521"/>
      <c r="N69" s="525"/>
      <c r="V69" s="228"/>
      <c r="W69" s="229"/>
      <c r="Y69" s="227" t="s">
        <v>469</v>
      </c>
      <c r="AC69" s="229"/>
    </row>
    <row r="70" spans="1:29" s="226" customFormat="1" ht="12" x14ac:dyDescent="0.2">
      <c r="A70" s="268"/>
      <c r="B70" s="269">
        <v>1</v>
      </c>
      <c r="C70" s="521" t="s">
        <v>470</v>
      </c>
      <c r="D70" s="521"/>
      <c r="E70" s="521"/>
      <c r="F70" s="270"/>
      <c r="G70" s="270"/>
      <c r="H70" s="270"/>
      <c r="I70" s="270"/>
      <c r="J70" s="271">
        <v>247.46</v>
      </c>
      <c r="K70" s="272">
        <v>1.38</v>
      </c>
      <c r="L70" s="271">
        <v>3.41</v>
      </c>
      <c r="M70" s="272">
        <v>20.34</v>
      </c>
      <c r="N70" s="273">
        <v>69</v>
      </c>
      <c r="V70" s="228"/>
      <c r="W70" s="229"/>
      <c r="Z70" s="227" t="s">
        <v>470</v>
      </c>
      <c r="AC70" s="229"/>
    </row>
    <row r="71" spans="1:29" s="226" customFormat="1" ht="12" x14ac:dyDescent="0.2">
      <c r="A71" s="268"/>
      <c r="B71" s="269">
        <v>2</v>
      </c>
      <c r="C71" s="521" t="s">
        <v>479</v>
      </c>
      <c r="D71" s="521"/>
      <c r="E71" s="521"/>
      <c r="F71" s="270"/>
      <c r="G71" s="270"/>
      <c r="H71" s="270"/>
      <c r="I71" s="270"/>
      <c r="J71" s="271">
        <v>3846.68</v>
      </c>
      <c r="K71" s="272">
        <v>1.38</v>
      </c>
      <c r="L71" s="271">
        <v>53.08</v>
      </c>
      <c r="M71" s="272">
        <v>9.14</v>
      </c>
      <c r="N71" s="273">
        <v>485</v>
      </c>
      <c r="V71" s="228"/>
      <c r="W71" s="229"/>
      <c r="Z71" s="227" t="s">
        <v>479</v>
      </c>
      <c r="AC71" s="229"/>
    </row>
    <row r="72" spans="1:29" s="226" customFormat="1" ht="12" x14ac:dyDescent="0.2">
      <c r="A72" s="268"/>
      <c r="B72" s="269">
        <v>3</v>
      </c>
      <c r="C72" s="521" t="s">
        <v>480</v>
      </c>
      <c r="D72" s="521"/>
      <c r="E72" s="521"/>
      <c r="F72" s="270"/>
      <c r="G72" s="270"/>
      <c r="H72" s="270"/>
      <c r="I72" s="270"/>
      <c r="J72" s="271">
        <v>337.43</v>
      </c>
      <c r="K72" s="272">
        <v>1.38</v>
      </c>
      <c r="L72" s="271">
        <v>4.66</v>
      </c>
      <c r="M72" s="272">
        <v>20.34</v>
      </c>
      <c r="N72" s="273">
        <v>95</v>
      </c>
      <c r="V72" s="228"/>
      <c r="W72" s="229"/>
      <c r="Z72" s="227" t="s">
        <v>480</v>
      </c>
      <c r="AC72" s="229"/>
    </row>
    <row r="73" spans="1:29" s="226" customFormat="1" ht="12" x14ac:dyDescent="0.2">
      <c r="A73" s="268"/>
      <c r="B73" s="269">
        <v>4</v>
      </c>
      <c r="C73" s="521" t="s">
        <v>481</v>
      </c>
      <c r="D73" s="521"/>
      <c r="E73" s="521"/>
      <c r="F73" s="270"/>
      <c r="G73" s="270"/>
      <c r="H73" s="270"/>
      <c r="I73" s="270"/>
      <c r="J73" s="271">
        <v>29.4</v>
      </c>
      <c r="K73" s="270"/>
      <c r="L73" s="271">
        <v>0.28999999999999998</v>
      </c>
      <c r="M73" s="272">
        <v>7.56</v>
      </c>
      <c r="N73" s="273">
        <v>2</v>
      </c>
      <c r="V73" s="228"/>
      <c r="W73" s="229"/>
      <c r="Z73" s="227" t="s">
        <v>481</v>
      </c>
      <c r="AC73" s="229"/>
    </row>
    <row r="74" spans="1:29" s="226" customFormat="1" ht="12" x14ac:dyDescent="0.2">
      <c r="A74" s="268"/>
      <c r="B74" s="267"/>
      <c r="C74" s="521" t="s">
        <v>471</v>
      </c>
      <c r="D74" s="521"/>
      <c r="E74" s="521"/>
      <c r="F74" s="270" t="s">
        <v>642</v>
      </c>
      <c r="G74" s="272">
        <v>24.19</v>
      </c>
      <c r="H74" s="272">
        <v>1.38</v>
      </c>
      <c r="I74" s="274">
        <v>0.33382200000000001</v>
      </c>
      <c r="J74" s="271"/>
      <c r="K74" s="270"/>
      <c r="L74" s="271"/>
      <c r="M74" s="270"/>
      <c r="N74" s="273"/>
      <c r="V74" s="228"/>
      <c r="W74" s="229"/>
      <c r="AA74" s="227" t="s">
        <v>471</v>
      </c>
      <c r="AC74" s="229"/>
    </row>
    <row r="75" spans="1:29" s="226" customFormat="1" ht="12" x14ac:dyDescent="0.2">
      <c r="A75" s="268"/>
      <c r="B75" s="267"/>
      <c r="C75" s="521" t="s">
        <v>482</v>
      </c>
      <c r="D75" s="521"/>
      <c r="E75" s="521"/>
      <c r="F75" s="270" t="s">
        <v>642</v>
      </c>
      <c r="G75" s="285">
        <v>20.6</v>
      </c>
      <c r="H75" s="272">
        <v>1.38</v>
      </c>
      <c r="I75" s="283">
        <v>0.28427999999999998</v>
      </c>
      <c r="J75" s="271"/>
      <c r="K75" s="270"/>
      <c r="L75" s="271"/>
      <c r="M75" s="270"/>
      <c r="N75" s="273"/>
      <c r="V75" s="228"/>
      <c r="W75" s="229"/>
      <c r="AA75" s="227" t="s">
        <v>482</v>
      </c>
      <c r="AC75" s="229"/>
    </row>
    <row r="76" spans="1:29" s="226" customFormat="1" ht="12" x14ac:dyDescent="0.2">
      <c r="A76" s="268"/>
      <c r="B76" s="267"/>
      <c r="C76" s="524" t="s">
        <v>472</v>
      </c>
      <c r="D76" s="524"/>
      <c r="E76" s="524"/>
      <c r="F76" s="276"/>
      <c r="G76" s="276"/>
      <c r="H76" s="276"/>
      <c r="I76" s="276"/>
      <c r="J76" s="277">
        <v>4123.54</v>
      </c>
      <c r="K76" s="276"/>
      <c r="L76" s="277">
        <v>56.78</v>
      </c>
      <c r="M76" s="276"/>
      <c r="N76" s="278"/>
      <c r="V76" s="228"/>
      <c r="W76" s="229"/>
      <c r="AB76" s="227" t="s">
        <v>472</v>
      </c>
      <c r="AC76" s="229"/>
    </row>
    <row r="77" spans="1:29" s="226" customFormat="1" ht="12" x14ac:dyDescent="0.2">
      <c r="A77" s="268"/>
      <c r="B77" s="267"/>
      <c r="C77" s="521" t="s">
        <v>473</v>
      </c>
      <c r="D77" s="521"/>
      <c r="E77" s="521"/>
      <c r="F77" s="270"/>
      <c r="G77" s="270"/>
      <c r="H77" s="270"/>
      <c r="I77" s="270"/>
      <c r="J77" s="271"/>
      <c r="K77" s="270"/>
      <c r="L77" s="271">
        <v>8.07</v>
      </c>
      <c r="M77" s="270"/>
      <c r="N77" s="273">
        <v>164</v>
      </c>
      <c r="V77" s="228"/>
      <c r="W77" s="229"/>
      <c r="AA77" s="227" t="s">
        <v>473</v>
      </c>
      <c r="AC77" s="229"/>
    </row>
    <row r="78" spans="1:29" s="226" customFormat="1" ht="45" x14ac:dyDescent="0.2">
      <c r="A78" s="268"/>
      <c r="B78" s="267" t="s">
        <v>777</v>
      </c>
      <c r="C78" s="521" t="s">
        <v>483</v>
      </c>
      <c r="D78" s="521"/>
      <c r="E78" s="521"/>
      <c r="F78" s="270" t="s">
        <v>645</v>
      </c>
      <c r="G78" s="279">
        <v>147</v>
      </c>
      <c r="H78" s="270"/>
      <c r="I78" s="279">
        <v>147</v>
      </c>
      <c r="J78" s="271"/>
      <c r="K78" s="270"/>
      <c r="L78" s="271">
        <v>11.86</v>
      </c>
      <c r="M78" s="270"/>
      <c r="N78" s="273">
        <v>241</v>
      </c>
      <c r="V78" s="228"/>
      <c r="W78" s="229"/>
      <c r="AA78" s="227" t="s">
        <v>483</v>
      </c>
      <c r="AC78" s="229"/>
    </row>
    <row r="79" spans="1:29" s="226" customFormat="1" ht="33.75" x14ac:dyDescent="0.2">
      <c r="A79" s="268"/>
      <c r="B79" s="267" t="s">
        <v>778</v>
      </c>
      <c r="C79" s="521" t="s">
        <v>484</v>
      </c>
      <c r="D79" s="521"/>
      <c r="E79" s="521"/>
      <c r="F79" s="270" t="s">
        <v>645</v>
      </c>
      <c r="G79" s="279">
        <v>95</v>
      </c>
      <c r="H79" s="270"/>
      <c r="I79" s="279">
        <v>95</v>
      </c>
      <c r="J79" s="271"/>
      <c r="K79" s="270"/>
      <c r="L79" s="271">
        <v>7.67</v>
      </c>
      <c r="M79" s="270"/>
      <c r="N79" s="273">
        <v>156</v>
      </c>
      <c r="V79" s="228"/>
      <c r="W79" s="229"/>
      <c r="AA79" s="227" t="s">
        <v>484</v>
      </c>
      <c r="AC79" s="229"/>
    </row>
    <row r="80" spans="1:29" s="226" customFormat="1" ht="12" x14ac:dyDescent="0.2">
      <c r="A80" s="280"/>
      <c r="B80" s="281"/>
      <c r="C80" s="523" t="s">
        <v>476</v>
      </c>
      <c r="D80" s="523"/>
      <c r="E80" s="523"/>
      <c r="F80" s="260"/>
      <c r="G80" s="260"/>
      <c r="H80" s="260"/>
      <c r="I80" s="260"/>
      <c r="J80" s="262"/>
      <c r="K80" s="260"/>
      <c r="L80" s="262">
        <v>76.31</v>
      </c>
      <c r="M80" s="276"/>
      <c r="N80" s="263">
        <v>953</v>
      </c>
      <c r="V80" s="228"/>
      <c r="W80" s="229"/>
      <c r="AC80" s="229" t="s">
        <v>476</v>
      </c>
    </row>
    <row r="81" spans="1:29" s="226" customFormat="1" ht="56.25" x14ac:dyDescent="0.2">
      <c r="A81" s="258">
        <v>4</v>
      </c>
      <c r="B81" s="259" t="s">
        <v>780</v>
      </c>
      <c r="C81" s="523" t="s">
        <v>487</v>
      </c>
      <c r="D81" s="523"/>
      <c r="E81" s="523"/>
      <c r="F81" s="260" t="s">
        <v>781</v>
      </c>
      <c r="G81" s="260"/>
      <c r="H81" s="260"/>
      <c r="I81" s="284">
        <v>1</v>
      </c>
      <c r="J81" s="262"/>
      <c r="K81" s="260"/>
      <c r="L81" s="262"/>
      <c r="M81" s="260"/>
      <c r="N81" s="263"/>
      <c r="V81" s="228"/>
      <c r="W81" s="229" t="s">
        <v>487</v>
      </c>
      <c r="AC81" s="229"/>
    </row>
    <row r="82" spans="1:29" s="226" customFormat="1" ht="33.75" x14ac:dyDescent="0.2">
      <c r="A82" s="266"/>
      <c r="B82" s="267" t="s">
        <v>638</v>
      </c>
      <c r="C82" s="521" t="s">
        <v>468</v>
      </c>
      <c r="D82" s="521"/>
      <c r="E82" s="521"/>
      <c r="F82" s="521"/>
      <c r="G82" s="521"/>
      <c r="H82" s="521"/>
      <c r="I82" s="521"/>
      <c r="J82" s="521"/>
      <c r="K82" s="521"/>
      <c r="L82" s="521"/>
      <c r="M82" s="521"/>
      <c r="N82" s="525"/>
      <c r="V82" s="228"/>
      <c r="W82" s="229"/>
      <c r="Y82" s="227" t="s">
        <v>468</v>
      </c>
      <c r="AC82" s="229"/>
    </row>
    <row r="83" spans="1:29" s="226" customFormat="1" ht="22.5" x14ac:dyDescent="0.2">
      <c r="A83" s="266"/>
      <c r="B83" s="267" t="s">
        <v>640</v>
      </c>
      <c r="C83" s="521" t="s">
        <v>469</v>
      </c>
      <c r="D83" s="521"/>
      <c r="E83" s="521"/>
      <c r="F83" s="521"/>
      <c r="G83" s="521"/>
      <c r="H83" s="521"/>
      <c r="I83" s="521"/>
      <c r="J83" s="521"/>
      <c r="K83" s="521"/>
      <c r="L83" s="521"/>
      <c r="M83" s="521"/>
      <c r="N83" s="525"/>
      <c r="V83" s="228"/>
      <c r="W83" s="229"/>
      <c r="Y83" s="227" t="s">
        <v>469</v>
      </c>
      <c r="AC83" s="229"/>
    </row>
    <row r="84" spans="1:29" s="226" customFormat="1" ht="12" x14ac:dyDescent="0.2">
      <c r="A84" s="268"/>
      <c r="B84" s="269">
        <v>1</v>
      </c>
      <c r="C84" s="521" t="s">
        <v>470</v>
      </c>
      <c r="D84" s="521"/>
      <c r="E84" s="521"/>
      <c r="F84" s="270"/>
      <c r="G84" s="270"/>
      <c r="H84" s="270"/>
      <c r="I84" s="270"/>
      <c r="J84" s="271">
        <v>68.150000000000006</v>
      </c>
      <c r="K84" s="272">
        <v>1.38</v>
      </c>
      <c r="L84" s="271">
        <v>94.05</v>
      </c>
      <c r="M84" s="272">
        <v>20.34</v>
      </c>
      <c r="N84" s="273">
        <v>1913</v>
      </c>
      <c r="V84" s="228"/>
      <c r="W84" s="229"/>
      <c r="Z84" s="227" t="s">
        <v>470</v>
      </c>
      <c r="AC84" s="229"/>
    </row>
    <row r="85" spans="1:29" s="226" customFormat="1" ht="12" x14ac:dyDescent="0.2">
      <c r="A85" s="268"/>
      <c r="B85" s="269">
        <v>2</v>
      </c>
      <c r="C85" s="521" t="s">
        <v>479</v>
      </c>
      <c r="D85" s="521"/>
      <c r="E85" s="521"/>
      <c r="F85" s="270"/>
      <c r="G85" s="270"/>
      <c r="H85" s="270"/>
      <c r="I85" s="270"/>
      <c r="J85" s="271">
        <v>280.58</v>
      </c>
      <c r="K85" s="272">
        <v>1.38</v>
      </c>
      <c r="L85" s="271">
        <v>387.2</v>
      </c>
      <c r="M85" s="272">
        <v>9.14</v>
      </c>
      <c r="N85" s="273">
        <v>3539</v>
      </c>
      <c r="V85" s="228"/>
      <c r="W85" s="229"/>
      <c r="Z85" s="227" t="s">
        <v>479</v>
      </c>
      <c r="AC85" s="229"/>
    </row>
    <row r="86" spans="1:29" s="226" customFormat="1" ht="12" x14ac:dyDescent="0.2">
      <c r="A86" s="268"/>
      <c r="B86" s="269">
        <v>3</v>
      </c>
      <c r="C86" s="521" t="s">
        <v>480</v>
      </c>
      <c r="D86" s="521"/>
      <c r="E86" s="521"/>
      <c r="F86" s="270"/>
      <c r="G86" s="270"/>
      <c r="H86" s="270"/>
      <c r="I86" s="270"/>
      <c r="J86" s="271">
        <v>39.85</v>
      </c>
      <c r="K86" s="272">
        <v>1.38</v>
      </c>
      <c r="L86" s="271">
        <v>54.99</v>
      </c>
      <c r="M86" s="272">
        <v>20.34</v>
      </c>
      <c r="N86" s="273">
        <v>1118</v>
      </c>
      <c r="V86" s="228"/>
      <c r="W86" s="229"/>
      <c r="Z86" s="227" t="s">
        <v>480</v>
      </c>
      <c r="AC86" s="229"/>
    </row>
    <row r="87" spans="1:29" s="226" customFormat="1" ht="12" x14ac:dyDescent="0.2">
      <c r="A87" s="268"/>
      <c r="B87" s="267"/>
      <c r="C87" s="521" t="s">
        <v>471</v>
      </c>
      <c r="D87" s="521"/>
      <c r="E87" s="521"/>
      <c r="F87" s="270" t="s">
        <v>642</v>
      </c>
      <c r="G87" s="272">
        <v>6.01</v>
      </c>
      <c r="H87" s="272">
        <v>1.38</v>
      </c>
      <c r="I87" s="287">
        <v>8.2937999999999992</v>
      </c>
      <c r="J87" s="271"/>
      <c r="K87" s="270"/>
      <c r="L87" s="271"/>
      <c r="M87" s="270"/>
      <c r="N87" s="273"/>
      <c r="V87" s="228"/>
      <c r="W87" s="229"/>
      <c r="AA87" s="227" t="s">
        <v>471</v>
      </c>
      <c r="AC87" s="229"/>
    </row>
    <row r="88" spans="1:29" s="226" customFormat="1" ht="12" x14ac:dyDescent="0.2">
      <c r="A88" s="268"/>
      <c r="B88" s="267"/>
      <c r="C88" s="521" t="s">
        <v>482</v>
      </c>
      <c r="D88" s="521"/>
      <c r="E88" s="521"/>
      <c r="F88" s="270" t="s">
        <v>642</v>
      </c>
      <c r="G88" s="272">
        <v>2.44</v>
      </c>
      <c r="H88" s="272">
        <v>1.38</v>
      </c>
      <c r="I88" s="287">
        <v>3.3672</v>
      </c>
      <c r="J88" s="271"/>
      <c r="K88" s="270"/>
      <c r="L88" s="271"/>
      <c r="M88" s="270"/>
      <c r="N88" s="273"/>
      <c r="V88" s="228"/>
      <c r="W88" s="229"/>
      <c r="AA88" s="227" t="s">
        <v>482</v>
      </c>
      <c r="AC88" s="229"/>
    </row>
    <row r="89" spans="1:29" s="226" customFormat="1" ht="12" x14ac:dyDescent="0.2">
      <c r="A89" s="268"/>
      <c r="B89" s="267"/>
      <c r="C89" s="524" t="s">
        <v>472</v>
      </c>
      <c r="D89" s="524"/>
      <c r="E89" s="524"/>
      <c r="F89" s="276"/>
      <c r="G89" s="276"/>
      <c r="H89" s="276"/>
      <c r="I89" s="276"/>
      <c r="J89" s="277">
        <v>348.73</v>
      </c>
      <c r="K89" s="276"/>
      <c r="L89" s="277">
        <v>481.25</v>
      </c>
      <c r="M89" s="276"/>
      <c r="N89" s="278"/>
      <c r="V89" s="228"/>
      <c r="W89" s="229"/>
      <c r="AB89" s="227" t="s">
        <v>472</v>
      </c>
      <c r="AC89" s="229"/>
    </row>
    <row r="90" spans="1:29" s="226" customFormat="1" ht="12" x14ac:dyDescent="0.2">
      <c r="A90" s="268"/>
      <c r="B90" s="267"/>
      <c r="C90" s="521" t="s">
        <v>473</v>
      </c>
      <c r="D90" s="521"/>
      <c r="E90" s="521"/>
      <c r="F90" s="270"/>
      <c r="G90" s="270"/>
      <c r="H90" s="270"/>
      <c r="I90" s="270"/>
      <c r="J90" s="271"/>
      <c r="K90" s="270"/>
      <c r="L90" s="271">
        <v>149.04</v>
      </c>
      <c r="M90" s="270"/>
      <c r="N90" s="273">
        <v>3031</v>
      </c>
      <c r="V90" s="228"/>
      <c r="W90" s="229"/>
      <c r="AA90" s="227" t="s">
        <v>473</v>
      </c>
      <c r="AC90" s="229"/>
    </row>
    <row r="91" spans="1:29" s="226" customFormat="1" ht="33.75" x14ac:dyDescent="0.2">
      <c r="A91" s="268"/>
      <c r="B91" s="267" t="s">
        <v>782</v>
      </c>
      <c r="C91" s="521" t="s">
        <v>488</v>
      </c>
      <c r="D91" s="521"/>
      <c r="E91" s="521"/>
      <c r="F91" s="270" t="s">
        <v>645</v>
      </c>
      <c r="G91" s="279">
        <v>103</v>
      </c>
      <c r="H91" s="270"/>
      <c r="I91" s="279">
        <v>103</v>
      </c>
      <c r="J91" s="271"/>
      <c r="K91" s="270"/>
      <c r="L91" s="271">
        <v>153.51</v>
      </c>
      <c r="M91" s="270"/>
      <c r="N91" s="273">
        <v>3122</v>
      </c>
      <c r="V91" s="228"/>
      <c r="W91" s="229"/>
      <c r="AA91" s="227" t="s">
        <v>488</v>
      </c>
      <c r="AC91" s="229"/>
    </row>
    <row r="92" spans="1:29" s="226" customFormat="1" ht="33.75" x14ac:dyDescent="0.2">
      <c r="A92" s="268"/>
      <c r="B92" s="267" t="s">
        <v>783</v>
      </c>
      <c r="C92" s="521" t="s">
        <v>489</v>
      </c>
      <c r="D92" s="521"/>
      <c r="E92" s="521"/>
      <c r="F92" s="270" t="s">
        <v>645</v>
      </c>
      <c r="G92" s="279">
        <v>60</v>
      </c>
      <c r="H92" s="270"/>
      <c r="I92" s="279">
        <v>60</v>
      </c>
      <c r="J92" s="271"/>
      <c r="K92" s="270"/>
      <c r="L92" s="271">
        <v>89.42</v>
      </c>
      <c r="M92" s="270"/>
      <c r="N92" s="273">
        <v>1819</v>
      </c>
      <c r="V92" s="228"/>
      <c r="W92" s="229"/>
      <c r="AA92" s="227" t="s">
        <v>489</v>
      </c>
      <c r="AC92" s="229"/>
    </row>
    <row r="93" spans="1:29" s="226" customFormat="1" ht="12" x14ac:dyDescent="0.2">
      <c r="A93" s="280"/>
      <c r="B93" s="281"/>
      <c r="C93" s="523" t="s">
        <v>476</v>
      </c>
      <c r="D93" s="523"/>
      <c r="E93" s="523"/>
      <c r="F93" s="260"/>
      <c r="G93" s="260"/>
      <c r="H93" s="260"/>
      <c r="I93" s="260"/>
      <c r="J93" s="262"/>
      <c r="K93" s="260"/>
      <c r="L93" s="262">
        <v>724.18</v>
      </c>
      <c r="M93" s="276"/>
      <c r="N93" s="263">
        <v>10393</v>
      </c>
      <c r="V93" s="228"/>
      <c r="W93" s="229"/>
      <c r="AC93" s="229" t="s">
        <v>476</v>
      </c>
    </row>
    <row r="94" spans="1:29" s="226" customFormat="1" ht="56.25" x14ac:dyDescent="0.2">
      <c r="A94" s="258">
        <v>5</v>
      </c>
      <c r="B94" s="259" t="s">
        <v>784</v>
      </c>
      <c r="C94" s="523" t="s">
        <v>785</v>
      </c>
      <c r="D94" s="523"/>
      <c r="E94" s="523"/>
      <c r="F94" s="260" t="s">
        <v>781</v>
      </c>
      <c r="G94" s="260"/>
      <c r="H94" s="260"/>
      <c r="I94" s="284">
        <v>1</v>
      </c>
      <c r="J94" s="262"/>
      <c r="K94" s="260"/>
      <c r="L94" s="262"/>
      <c r="M94" s="260"/>
      <c r="N94" s="263"/>
      <c r="V94" s="228"/>
      <c r="W94" s="229" t="s">
        <v>785</v>
      </c>
      <c r="AC94" s="229"/>
    </row>
    <row r="95" spans="1:29" s="226" customFormat="1" ht="33.75" x14ac:dyDescent="0.2">
      <c r="A95" s="266"/>
      <c r="B95" s="267" t="s">
        <v>638</v>
      </c>
      <c r="C95" s="521" t="s">
        <v>468</v>
      </c>
      <c r="D95" s="521"/>
      <c r="E95" s="521"/>
      <c r="F95" s="521"/>
      <c r="G95" s="521"/>
      <c r="H95" s="521"/>
      <c r="I95" s="521"/>
      <c r="J95" s="521"/>
      <c r="K95" s="521"/>
      <c r="L95" s="521"/>
      <c r="M95" s="521"/>
      <c r="N95" s="525"/>
      <c r="V95" s="228"/>
      <c r="W95" s="229"/>
      <c r="Y95" s="227" t="s">
        <v>468</v>
      </c>
      <c r="AC95" s="229"/>
    </row>
    <row r="96" spans="1:29" s="226" customFormat="1" ht="22.5" x14ac:dyDescent="0.2">
      <c r="A96" s="266"/>
      <c r="B96" s="267" t="s">
        <v>640</v>
      </c>
      <c r="C96" s="521" t="s">
        <v>469</v>
      </c>
      <c r="D96" s="521"/>
      <c r="E96" s="521"/>
      <c r="F96" s="521"/>
      <c r="G96" s="521"/>
      <c r="H96" s="521"/>
      <c r="I96" s="521"/>
      <c r="J96" s="521"/>
      <c r="K96" s="521"/>
      <c r="L96" s="521"/>
      <c r="M96" s="521"/>
      <c r="N96" s="525"/>
      <c r="V96" s="228"/>
      <c r="W96" s="229"/>
      <c r="Y96" s="227" t="s">
        <v>469</v>
      </c>
      <c r="AC96" s="229"/>
    </row>
    <row r="97" spans="1:29" s="226" customFormat="1" ht="12" x14ac:dyDescent="0.2">
      <c r="A97" s="268"/>
      <c r="B97" s="269">
        <v>1</v>
      </c>
      <c r="C97" s="521" t="s">
        <v>470</v>
      </c>
      <c r="D97" s="521"/>
      <c r="E97" s="521"/>
      <c r="F97" s="270"/>
      <c r="G97" s="270"/>
      <c r="H97" s="270"/>
      <c r="I97" s="270"/>
      <c r="J97" s="271">
        <v>223.35</v>
      </c>
      <c r="K97" s="272">
        <v>1.38</v>
      </c>
      <c r="L97" s="271">
        <v>308.22000000000003</v>
      </c>
      <c r="M97" s="272">
        <v>20.34</v>
      </c>
      <c r="N97" s="273">
        <v>6269</v>
      </c>
      <c r="V97" s="228"/>
      <c r="W97" s="229"/>
      <c r="Z97" s="227" t="s">
        <v>470</v>
      </c>
      <c r="AC97" s="229"/>
    </row>
    <row r="98" spans="1:29" s="226" customFormat="1" ht="12" x14ac:dyDescent="0.2">
      <c r="A98" s="268"/>
      <c r="B98" s="269">
        <v>2</v>
      </c>
      <c r="C98" s="521" t="s">
        <v>479</v>
      </c>
      <c r="D98" s="521"/>
      <c r="E98" s="521"/>
      <c r="F98" s="270"/>
      <c r="G98" s="270"/>
      <c r="H98" s="270"/>
      <c r="I98" s="270"/>
      <c r="J98" s="271">
        <v>491.01</v>
      </c>
      <c r="K98" s="272">
        <v>1.38</v>
      </c>
      <c r="L98" s="271">
        <v>677.59</v>
      </c>
      <c r="M98" s="272">
        <v>9.14</v>
      </c>
      <c r="N98" s="273">
        <v>6193</v>
      </c>
      <c r="V98" s="228"/>
      <c r="W98" s="229"/>
      <c r="Z98" s="227" t="s">
        <v>479</v>
      </c>
      <c r="AC98" s="229"/>
    </row>
    <row r="99" spans="1:29" s="226" customFormat="1" ht="12" x14ac:dyDescent="0.2">
      <c r="A99" s="268"/>
      <c r="B99" s="269">
        <v>3</v>
      </c>
      <c r="C99" s="521" t="s">
        <v>480</v>
      </c>
      <c r="D99" s="521"/>
      <c r="E99" s="521"/>
      <c r="F99" s="270"/>
      <c r="G99" s="270"/>
      <c r="H99" s="270"/>
      <c r="I99" s="270"/>
      <c r="J99" s="271">
        <v>69.73</v>
      </c>
      <c r="K99" s="272">
        <v>1.38</v>
      </c>
      <c r="L99" s="271">
        <v>96.23</v>
      </c>
      <c r="M99" s="272">
        <v>20.34</v>
      </c>
      <c r="N99" s="273">
        <v>1957</v>
      </c>
      <c r="V99" s="228"/>
      <c r="W99" s="229"/>
      <c r="Z99" s="227" t="s">
        <v>480</v>
      </c>
      <c r="AC99" s="229"/>
    </row>
    <row r="100" spans="1:29" s="226" customFormat="1" ht="12" x14ac:dyDescent="0.2">
      <c r="A100" s="268"/>
      <c r="B100" s="267"/>
      <c r="C100" s="521" t="s">
        <v>471</v>
      </c>
      <c r="D100" s="521"/>
      <c r="E100" s="521"/>
      <c r="F100" s="270" t="s">
        <v>642</v>
      </c>
      <c r="G100" s="285">
        <v>18.100000000000001</v>
      </c>
      <c r="H100" s="272">
        <v>1.38</v>
      </c>
      <c r="I100" s="286">
        <v>24.978000000000002</v>
      </c>
      <c r="J100" s="271"/>
      <c r="K100" s="270"/>
      <c r="L100" s="271"/>
      <c r="M100" s="270"/>
      <c r="N100" s="273"/>
      <c r="V100" s="228"/>
      <c r="W100" s="229"/>
      <c r="AA100" s="227" t="s">
        <v>471</v>
      </c>
      <c r="AC100" s="229"/>
    </row>
    <row r="101" spans="1:29" s="226" customFormat="1" ht="12" x14ac:dyDescent="0.2">
      <c r="A101" s="268"/>
      <c r="B101" s="267"/>
      <c r="C101" s="521" t="s">
        <v>482</v>
      </c>
      <c r="D101" s="521"/>
      <c r="E101" s="521"/>
      <c r="F101" s="270" t="s">
        <v>642</v>
      </c>
      <c r="G101" s="272">
        <v>4.2699999999999996</v>
      </c>
      <c r="H101" s="272">
        <v>1.38</v>
      </c>
      <c r="I101" s="287">
        <v>5.8925999999999998</v>
      </c>
      <c r="J101" s="271"/>
      <c r="K101" s="270"/>
      <c r="L101" s="271"/>
      <c r="M101" s="270"/>
      <c r="N101" s="273"/>
      <c r="V101" s="228"/>
      <c r="W101" s="229"/>
      <c r="AA101" s="227" t="s">
        <v>482</v>
      </c>
      <c r="AC101" s="229"/>
    </row>
    <row r="102" spans="1:29" s="226" customFormat="1" ht="12" x14ac:dyDescent="0.2">
      <c r="A102" s="268"/>
      <c r="B102" s="267"/>
      <c r="C102" s="524" t="s">
        <v>472</v>
      </c>
      <c r="D102" s="524"/>
      <c r="E102" s="524"/>
      <c r="F102" s="276"/>
      <c r="G102" s="276"/>
      <c r="H102" s="276"/>
      <c r="I102" s="276"/>
      <c r="J102" s="277">
        <v>714.36</v>
      </c>
      <c r="K102" s="276"/>
      <c r="L102" s="277">
        <v>985.81</v>
      </c>
      <c r="M102" s="276"/>
      <c r="N102" s="278"/>
      <c r="V102" s="228"/>
      <c r="W102" s="229"/>
      <c r="AB102" s="227" t="s">
        <v>472</v>
      </c>
      <c r="AC102" s="229"/>
    </row>
    <row r="103" spans="1:29" s="226" customFormat="1" ht="12" x14ac:dyDescent="0.2">
      <c r="A103" s="268"/>
      <c r="B103" s="267"/>
      <c r="C103" s="521" t="s">
        <v>473</v>
      </c>
      <c r="D103" s="521"/>
      <c r="E103" s="521"/>
      <c r="F103" s="270"/>
      <c r="G103" s="270"/>
      <c r="H103" s="270"/>
      <c r="I103" s="270"/>
      <c r="J103" s="271"/>
      <c r="K103" s="270"/>
      <c r="L103" s="271">
        <v>404.45</v>
      </c>
      <c r="M103" s="270"/>
      <c r="N103" s="273">
        <v>8226</v>
      </c>
      <c r="V103" s="228"/>
      <c r="W103" s="229"/>
      <c r="AA103" s="227" t="s">
        <v>473</v>
      </c>
      <c r="AC103" s="229"/>
    </row>
    <row r="104" spans="1:29" s="226" customFormat="1" ht="33.75" x14ac:dyDescent="0.2">
      <c r="A104" s="268"/>
      <c r="B104" s="267" t="s">
        <v>782</v>
      </c>
      <c r="C104" s="521" t="s">
        <v>488</v>
      </c>
      <c r="D104" s="521"/>
      <c r="E104" s="521"/>
      <c r="F104" s="270" t="s">
        <v>645</v>
      </c>
      <c r="G104" s="279">
        <v>103</v>
      </c>
      <c r="H104" s="270"/>
      <c r="I104" s="279">
        <v>103</v>
      </c>
      <c r="J104" s="271"/>
      <c r="K104" s="270"/>
      <c r="L104" s="271">
        <v>416.58</v>
      </c>
      <c r="M104" s="270"/>
      <c r="N104" s="273">
        <v>8473</v>
      </c>
      <c r="V104" s="228"/>
      <c r="W104" s="229"/>
      <c r="AA104" s="227" t="s">
        <v>488</v>
      </c>
      <c r="AC104" s="229"/>
    </row>
    <row r="105" spans="1:29" s="226" customFormat="1" ht="33.75" x14ac:dyDescent="0.2">
      <c r="A105" s="268"/>
      <c r="B105" s="267" t="s">
        <v>783</v>
      </c>
      <c r="C105" s="521" t="s">
        <v>489</v>
      </c>
      <c r="D105" s="521"/>
      <c r="E105" s="521"/>
      <c r="F105" s="270" t="s">
        <v>645</v>
      </c>
      <c r="G105" s="279">
        <v>60</v>
      </c>
      <c r="H105" s="270"/>
      <c r="I105" s="279">
        <v>60</v>
      </c>
      <c r="J105" s="271"/>
      <c r="K105" s="270"/>
      <c r="L105" s="271">
        <v>242.67</v>
      </c>
      <c r="M105" s="270"/>
      <c r="N105" s="273">
        <v>4936</v>
      </c>
      <c r="V105" s="228"/>
      <c r="W105" s="229"/>
      <c r="AA105" s="227" t="s">
        <v>489</v>
      </c>
      <c r="AC105" s="229"/>
    </row>
    <row r="106" spans="1:29" s="226" customFormat="1" ht="12" x14ac:dyDescent="0.2">
      <c r="A106" s="280"/>
      <c r="B106" s="281"/>
      <c r="C106" s="523" t="s">
        <v>476</v>
      </c>
      <c r="D106" s="523"/>
      <c r="E106" s="523"/>
      <c r="F106" s="260"/>
      <c r="G106" s="260"/>
      <c r="H106" s="260"/>
      <c r="I106" s="260"/>
      <c r="J106" s="262"/>
      <c r="K106" s="260"/>
      <c r="L106" s="262">
        <v>1645.06</v>
      </c>
      <c r="M106" s="276"/>
      <c r="N106" s="263">
        <v>25871</v>
      </c>
      <c r="V106" s="228"/>
      <c r="W106" s="229"/>
      <c r="AC106" s="229" t="s">
        <v>476</v>
      </c>
    </row>
    <row r="107" spans="1:29" s="226" customFormat="1" ht="12" x14ac:dyDescent="0.2">
      <c r="A107" s="258">
        <v>6</v>
      </c>
      <c r="B107" s="259" t="s">
        <v>786</v>
      </c>
      <c r="C107" s="523" t="s">
        <v>490</v>
      </c>
      <c r="D107" s="523"/>
      <c r="E107" s="523"/>
      <c r="F107" s="260" t="s">
        <v>787</v>
      </c>
      <c r="G107" s="260"/>
      <c r="H107" s="260"/>
      <c r="I107" s="261">
        <v>0.33639999999999998</v>
      </c>
      <c r="J107" s="262"/>
      <c r="K107" s="260"/>
      <c r="L107" s="262"/>
      <c r="M107" s="260"/>
      <c r="N107" s="263"/>
      <c r="V107" s="228"/>
      <c r="W107" s="229" t="s">
        <v>490</v>
      </c>
      <c r="AC107" s="229"/>
    </row>
    <row r="108" spans="1:29" s="226" customFormat="1" ht="33.75" x14ac:dyDescent="0.2">
      <c r="A108" s="266"/>
      <c r="B108" s="267" t="s">
        <v>638</v>
      </c>
      <c r="C108" s="521" t="s">
        <v>468</v>
      </c>
      <c r="D108" s="521"/>
      <c r="E108" s="521"/>
      <c r="F108" s="521"/>
      <c r="G108" s="521"/>
      <c r="H108" s="521"/>
      <c r="I108" s="521"/>
      <c r="J108" s="521"/>
      <c r="K108" s="521"/>
      <c r="L108" s="521"/>
      <c r="M108" s="521"/>
      <c r="N108" s="525"/>
      <c r="V108" s="228"/>
      <c r="W108" s="229"/>
      <c r="Y108" s="227" t="s">
        <v>468</v>
      </c>
      <c r="AC108" s="229"/>
    </row>
    <row r="109" spans="1:29" s="226" customFormat="1" ht="22.5" x14ac:dyDescent="0.2">
      <c r="A109" s="266"/>
      <c r="B109" s="267" t="s">
        <v>640</v>
      </c>
      <c r="C109" s="521" t="s">
        <v>469</v>
      </c>
      <c r="D109" s="521"/>
      <c r="E109" s="521"/>
      <c r="F109" s="521"/>
      <c r="G109" s="521"/>
      <c r="H109" s="521"/>
      <c r="I109" s="521"/>
      <c r="J109" s="521"/>
      <c r="K109" s="521"/>
      <c r="L109" s="521"/>
      <c r="M109" s="521"/>
      <c r="N109" s="525"/>
      <c r="V109" s="228"/>
      <c r="W109" s="229"/>
      <c r="Y109" s="227" t="s">
        <v>469</v>
      </c>
      <c r="AC109" s="229"/>
    </row>
    <row r="110" spans="1:29" s="226" customFormat="1" ht="12" x14ac:dyDescent="0.2">
      <c r="A110" s="268"/>
      <c r="B110" s="269">
        <v>1</v>
      </c>
      <c r="C110" s="521" t="s">
        <v>470</v>
      </c>
      <c r="D110" s="521"/>
      <c r="E110" s="521"/>
      <c r="F110" s="270"/>
      <c r="G110" s="270"/>
      <c r="H110" s="270"/>
      <c r="I110" s="270"/>
      <c r="J110" s="271">
        <v>756.35</v>
      </c>
      <c r="K110" s="272">
        <v>1.38</v>
      </c>
      <c r="L110" s="271">
        <v>351.12</v>
      </c>
      <c r="M110" s="272">
        <v>20.34</v>
      </c>
      <c r="N110" s="273">
        <v>7142</v>
      </c>
      <c r="V110" s="228"/>
      <c r="W110" s="229"/>
      <c r="Z110" s="227" t="s">
        <v>470</v>
      </c>
      <c r="AC110" s="229"/>
    </row>
    <row r="111" spans="1:29" s="226" customFormat="1" ht="12" x14ac:dyDescent="0.2">
      <c r="A111" s="268"/>
      <c r="B111" s="269">
        <v>2</v>
      </c>
      <c r="C111" s="521" t="s">
        <v>479</v>
      </c>
      <c r="D111" s="521"/>
      <c r="E111" s="521"/>
      <c r="F111" s="270"/>
      <c r="G111" s="270"/>
      <c r="H111" s="270"/>
      <c r="I111" s="270"/>
      <c r="J111" s="271">
        <v>520.09</v>
      </c>
      <c r="K111" s="272">
        <v>1.38</v>
      </c>
      <c r="L111" s="271">
        <v>241.44</v>
      </c>
      <c r="M111" s="272">
        <v>9.14</v>
      </c>
      <c r="N111" s="273">
        <v>2207</v>
      </c>
      <c r="V111" s="228"/>
      <c r="W111" s="229"/>
      <c r="Z111" s="227" t="s">
        <v>479</v>
      </c>
      <c r="AC111" s="229"/>
    </row>
    <row r="112" spans="1:29" s="226" customFormat="1" ht="12" x14ac:dyDescent="0.2">
      <c r="A112" s="268"/>
      <c r="B112" s="269">
        <v>3</v>
      </c>
      <c r="C112" s="521" t="s">
        <v>480</v>
      </c>
      <c r="D112" s="521"/>
      <c r="E112" s="521"/>
      <c r="F112" s="270"/>
      <c r="G112" s="270"/>
      <c r="H112" s="270"/>
      <c r="I112" s="270"/>
      <c r="J112" s="271">
        <v>28.41</v>
      </c>
      <c r="K112" s="272">
        <v>1.38</v>
      </c>
      <c r="L112" s="271">
        <v>13.19</v>
      </c>
      <c r="M112" s="272">
        <v>20.34</v>
      </c>
      <c r="N112" s="273">
        <v>268</v>
      </c>
      <c r="V112" s="228"/>
      <c r="W112" s="229"/>
      <c r="Z112" s="227" t="s">
        <v>480</v>
      </c>
      <c r="AC112" s="229"/>
    </row>
    <row r="113" spans="1:29" s="226" customFormat="1" ht="12" x14ac:dyDescent="0.2">
      <c r="A113" s="268"/>
      <c r="B113" s="269">
        <v>4</v>
      </c>
      <c r="C113" s="521" t="s">
        <v>481</v>
      </c>
      <c r="D113" s="521"/>
      <c r="E113" s="521"/>
      <c r="F113" s="270"/>
      <c r="G113" s="270"/>
      <c r="H113" s="270"/>
      <c r="I113" s="270"/>
      <c r="J113" s="271">
        <v>13270.73</v>
      </c>
      <c r="K113" s="270"/>
      <c r="L113" s="271">
        <v>4464.2700000000004</v>
      </c>
      <c r="M113" s="272">
        <v>7.56</v>
      </c>
      <c r="N113" s="273">
        <v>33750</v>
      </c>
      <c r="V113" s="228"/>
      <c r="W113" s="229"/>
      <c r="Z113" s="227" t="s">
        <v>481</v>
      </c>
      <c r="AC113" s="229"/>
    </row>
    <row r="114" spans="1:29" s="226" customFormat="1" ht="12" x14ac:dyDescent="0.2">
      <c r="A114" s="268"/>
      <c r="B114" s="267"/>
      <c r="C114" s="521" t="s">
        <v>471</v>
      </c>
      <c r="D114" s="521"/>
      <c r="E114" s="521"/>
      <c r="F114" s="270" t="s">
        <v>642</v>
      </c>
      <c r="G114" s="285">
        <v>62.2</v>
      </c>
      <c r="H114" s="272">
        <v>1.38</v>
      </c>
      <c r="I114" s="275">
        <v>28.8752304</v>
      </c>
      <c r="J114" s="271"/>
      <c r="K114" s="270"/>
      <c r="L114" s="271"/>
      <c r="M114" s="270"/>
      <c r="N114" s="273"/>
      <c r="V114" s="228"/>
      <c r="W114" s="229"/>
      <c r="AA114" s="227" t="s">
        <v>471</v>
      </c>
      <c r="AC114" s="229"/>
    </row>
    <row r="115" spans="1:29" s="226" customFormat="1" ht="12" x14ac:dyDescent="0.2">
      <c r="A115" s="268"/>
      <c r="B115" s="267"/>
      <c r="C115" s="521" t="s">
        <v>482</v>
      </c>
      <c r="D115" s="521"/>
      <c r="E115" s="521"/>
      <c r="F115" s="270" t="s">
        <v>642</v>
      </c>
      <c r="G115" s="272">
        <v>1.74</v>
      </c>
      <c r="H115" s="272">
        <v>1.38</v>
      </c>
      <c r="I115" s="275">
        <v>0.80776369999999997</v>
      </c>
      <c r="J115" s="271"/>
      <c r="K115" s="270"/>
      <c r="L115" s="271"/>
      <c r="M115" s="270"/>
      <c r="N115" s="273"/>
      <c r="V115" s="228"/>
      <c r="W115" s="229"/>
      <c r="AA115" s="227" t="s">
        <v>482</v>
      </c>
      <c r="AC115" s="229"/>
    </row>
    <row r="116" spans="1:29" s="226" customFormat="1" ht="12" x14ac:dyDescent="0.2">
      <c r="A116" s="268"/>
      <c r="B116" s="267"/>
      <c r="C116" s="524" t="s">
        <v>472</v>
      </c>
      <c r="D116" s="524"/>
      <c r="E116" s="524"/>
      <c r="F116" s="276"/>
      <c r="G116" s="276"/>
      <c r="H116" s="276"/>
      <c r="I116" s="276"/>
      <c r="J116" s="277">
        <v>14547.17</v>
      </c>
      <c r="K116" s="276"/>
      <c r="L116" s="277">
        <v>5056.83</v>
      </c>
      <c r="M116" s="276"/>
      <c r="N116" s="278"/>
      <c r="V116" s="228"/>
      <c r="W116" s="229"/>
      <c r="AB116" s="227" t="s">
        <v>472</v>
      </c>
      <c r="AC116" s="229"/>
    </row>
    <row r="117" spans="1:29" s="226" customFormat="1" ht="12" x14ac:dyDescent="0.2">
      <c r="A117" s="268"/>
      <c r="B117" s="267"/>
      <c r="C117" s="521" t="s">
        <v>473</v>
      </c>
      <c r="D117" s="521"/>
      <c r="E117" s="521"/>
      <c r="F117" s="270"/>
      <c r="G117" s="270"/>
      <c r="H117" s="270"/>
      <c r="I117" s="270"/>
      <c r="J117" s="271"/>
      <c r="K117" s="270"/>
      <c r="L117" s="271">
        <v>364.31</v>
      </c>
      <c r="M117" s="270"/>
      <c r="N117" s="273">
        <v>7410</v>
      </c>
      <c r="V117" s="228"/>
      <c r="W117" s="229"/>
      <c r="AA117" s="227" t="s">
        <v>473</v>
      </c>
      <c r="AC117" s="229"/>
    </row>
    <row r="118" spans="1:29" s="226" customFormat="1" ht="33.75" x14ac:dyDescent="0.2">
      <c r="A118" s="268"/>
      <c r="B118" s="267" t="s">
        <v>660</v>
      </c>
      <c r="C118" s="521" t="s">
        <v>491</v>
      </c>
      <c r="D118" s="521"/>
      <c r="E118" s="521"/>
      <c r="F118" s="270" t="s">
        <v>645</v>
      </c>
      <c r="G118" s="279">
        <v>97</v>
      </c>
      <c r="H118" s="270"/>
      <c r="I118" s="279">
        <v>97</v>
      </c>
      <c r="J118" s="271"/>
      <c r="K118" s="270"/>
      <c r="L118" s="271">
        <v>353.38</v>
      </c>
      <c r="M118" s="270"/>
      <c r="N118" s="273">
        <v>7188</v>
      </c>
      <c r="V118" s="228"/>
      <c r="W118" s="229"/>
      <c r="AA118" s="227" t="s">
        <v>491</v>
      </c>
      <c r="AC118" s="229"/>
    </row>
    <row r="119" spans="1:29" s="226" customFormat="1" ht="33.75" x14ac:dyDescent="0.2">
      <c r="A119" s="268"/>
      <c r="B119" s="267" t="s">
        <v>661</v>
      </c>
      <c r="C119" s="521" t="s">
        <v>492</v>
      </c>
      <c r="D119" s="521"/>
      <c r="E119" s="521"/>
      <c r="F119" s="270" t="s">
        <v>645</v>
      </c>
      <c r="G119" s="279">
        <v>51</v>
      </c>
      <c r="H119" s="270"/>
      <c r="I119" s="279">
        <v>51</v>
      </c>
      <c r="J119" s="271"/>
      <c r="K119" s="270"/>
      <c r="L119" s="271">
        <v>185.8</v>
      </c>
      <c r="M119" s="270"/>
      <c r="N119" s="273">
        <v>3779</v>
      </c>
      <c r="V119" s="228"/>
      <c r="W119" s="229"/>
      <c r="AA119" s="227" t="s">
        <v>492</v>
      </c>
      <c r="AC119" s="229"/>
    </row>
    <row r="120" spans="1:29" s="226" customFormat="1" ht="12" x14ac:dyDescent="0.2">
      <c r="A120" s="280"/>
      <c r="B120" s="281"/>
      <c r="C120" s="523" t="s">
        <v>476</v>
      </c>
      <c r="D120" s="523"/>
      <c r="E120" s="523"/>
      <c r="F120" s="260"/>
      <c r="G120" s="260"/>
      <c r="H120" s="260"/>
      <c r="I120" s="260"/>
      <c r="J120" s="262"/>
      <c r="K120" s="260"/>
      <c r="L120" s="262">
        <v>5596.01</v>
      </c>
      <c r="M120" s="276"/>
      <c r="N120" s="263">
        <v>54066</v>
      </c>
      <c r="V120" s="228"/>
      <c r="W120" s="229"/>
      <c r="AC120" s="229" t="s">
        <v>476</v>
      </c>
    </row>
    <row r="121" spans="1:29" s="226" customFormat="1" ht="33.75" x14ac:dyDescent="0.2">
      <c r="A121" s="258">
        <v>7</v>
      </c>
      <c r="B121" s="259" t="s">
        <v>788</v>
      </c>
      <c r="C121" s="523" t="s">
        <v>493</v>
      </c>
      <c r="D121" s="523"/>
      <c r="E121" s="523"/>
      <c r="F121" s="260" t="s">
        <v>687</v>
      </c>
      <c r="G121" s="260"/>
      <c r="H121" s="260"/>
      <c r="I121" s="284">
        <v>1</v>
      </c>
      <c r="J121" s="262"/>
      <c r="K121" s="260"/>
      <c r="L121" s="262"/>
      <c r="M121" s="260"/>
      <c r="N121" s="263"/>
      <c r="V121" s="228"/>
      <c r="W121" s="229" t="s">
        <v>493</v>
      </c>
      <c r="AC121" s="229"/>
    </row>
    <row r="122" spans="1:29" s="226" customFormat="1" ht="33.75" x14ac:dyDescent="0.2">
      <c r="A122" s="266"/>
      <c r="B122" s="267" t="s">
        <v>638</v>
      </c>
      <c r="C122" s="521" t="s">
        <v>468</v>
      </c>
      <c r="D122" s="521"/>
      <c r="E122" s="521"/>
      <c r="F122" s="521"/>
      <c r="G122" s="521"/>
      <c r="H122" s="521"/>
      <c r="I122" s="521"/>
      <c r="J122" s="521"/>
      <c r="K122" s="521"/>
      <c r="L122" s="521"/>
      <c r="M122" s="521"/>
      <c r="N122" s="525"/>
      <c r="V122" s="228"/>
      <c r="W122" s="229"/>
      <c r="Y122" s="227" t="s">
        <v>468</v>
      </c>
      <c r="AC122" s="229"/>
    </row>
    <row r="123" spans="1:29" s="226" customFormat="1" ht="22.5" x14ac:dyDescent="0.2">
      <c r="A123" s="266"/>
      <c r="B123" s="267" t="s">
        <v>640</v>
      </c>
      <c r="C123" s="521" t="s">
        <v>469</v>
      </c>
      <c r="D123" s="521"/>
      <c r="E123" s="521"/>
      <c r="F123" s="521"/>
      <c r="G123" s="521"/>
      <c r="H123" s="521"/>
      <c r="I123" s="521"/>
      <c r="J123" s="521"/>
      <c r="K123" s="521"/>
      <c r="L123" s="521"/>
      <c r="M123" s="521"/>
      <c r="N123" s="525"/>
      <c r="V123" s="228"/>
      <c r="W123" s="229"/>
      <c r="Y123" s="227" t="s">
        <v>469</v>
      </c>
      <c r="AC123" s="229"/>
    </row>
    <row r="124" spans="1:29" s="226" customFormat="1" ht="12" x14ac:dyDescent="0.2">
      <c r="A124" s="268"/>
      <c r="B124" s="269">
        <v>1</v>
      </c>
      <c r="C124" s="521" t="s">
        <v>470</v>
      </c>
      <c r="D124" s="521"/>
      <c r="E124" s="521"/>
      <c r="F124" s="270"/>
      <c r="G124" s="270"/>
      <c r="H124" s="270"/>
      <c r="I124" s="270"/>
      <c r="J124" s="271">
        <v>261.44</v>
      </c>
      <c r="K124" s="272">
        <v>1.38</v>
      </c>
      <c r="L124" s="271">
        <v>360.79</v>
      </c>
      <c r="M124" s="272">
        <v>20.34</v>
      </c>
      <c r="N124" s="273">
        <v>7338</v>
      </c>
      <c r="V124" s="228"/>
      <c r="W124" s="229"/>
      <c r="Z124" s="227" t="s">
        <v>470</v>
      </c>
      <c r="AC124" s="229"/>
    </row>
    <row r="125" spans="1:29" s="226" customFormat="1" ht="12" x14ac:dyDescent="0.2">
      <c r="A125" s="268"/>
      <c r="B125" s="269">
        <v>2</v>
      </c>
      <c r="C125" s="521" t="s">
        <v>479</v>
      </c>
      <c r="D125" s="521"/>
      <c r="E125" s="521"/>
      <c r="F125" s="270"/>
      <c r="G125" s="270"/>
      <c r="H125" s="270"/>
      <c r="I125" s="270"/>
      <c r="J125" s="271">
        <v>507.03</v>
      </c>
      <c r="K125" s="272">
        <v>1.38</v>
      </c>
      <c r="L125" s="271">
        <v>699.7</v>
      </c>
      <c r="M125" s="272">
        <v>9.14</v>
      </c>
      <c r="N125" s="273">
        <v>6395</v>
      </c>
      <c r="V125" s="228"/>
      <c r="W125" s="229"/>
      <c r="Z125" s="227" t="s">
        <v>479</v>
      </c>
      <c r="AC125" s="229"/>
    </row>
    <row r="126" spans="1:29" s="226" customFormat="1" ht="12" x14ac:dyDescent="0.2">
      <c r="A126" s="268"/>
      <c r="B126" s="269">
        <v>3</v>
      </c>
      <c r="C126" s="521" t="s">
        <v>480</v>
      </c>
      <c r="D126" s="521"/>
      <c r="E126" s="521"/>
      <c r="F126" s="270"/>
      <c r="G126" s="270"/>
      <c r="H126" s="270"/>
      <c r="I126" s="270"/>
      <c r="J126" s="271">
        <v>53.89</v>
      </c>
      <c r="K126" s="272">
        <v>1.38</v>
      </c>
      <c r="L126" s="271">
        <v>74.37</v>
      </c>
      <c r="M126" s="272">
        <v>20.34</v>
      </c>
      <c r="N126" s="273">
        <v>1513</v>
      </c>
      <c r="V126" s="228"/>
      <c r="W126" s="229"/>
      <c r="Z126" s="227" t="s">
        <v>480</v>
      </c>
      <c r="AC126" s="229"/>
    </row>
    <row r="127" spans="1:29" s="226" customFormat="1" ht="12" x14ac:dyDescent="0.2">
      <c r="A127" s="268"/>
      <c r="B127" s="269">
        <v>4</v>
      </c>
      <c r="C127" s="521" t="s">
        <v>481</v>
      </c>
      <c r="D127" s="521"/>
      <c r="E127" s="521"/>
      <c r="F127" s="270"/>
      <c r="G127" s="270"/>
      <c r="H127" s="270"/>
      <c r="I127" s="270"/>
      <c r="J127" s="271">
        <v>579.61</v>
      </c>
      <c r="K127" s="270"/>
      <c r="L127" s="271">
        <v>579.61</v>
      </c>
      <c r="M127" s="272">
        <v>7.56</v>
      </c>
      <c r="N127" s="273">
        <v>4382</v>
      </c>
      <c r="V127" s="228"/>
      <c r="W127" s="229"/>
      <c r="Z127" s="227" t="s">
        <v>481</v>
      </c>
      <c r="AC127" s="229"/>
    </row>
    <row r="128" spans="1:29" s="226" customFormat="1" ht="12" x14ac:dyDescent="0.2">
      <c r="A128" s="268"/>
      <c r="B128" s="267"/>
      <c r="C128" s="521" t="s">
        <v>471</v>
      </c>
      <c r="D128" s="521"/>
      <c r="E128" s="521"/>
      <c r="F128" s="270" t="s">
        <v>642</v>
      </c>
      <c r="G128" s="285">
        <v>21.5</v>
      </c>
      <c r="H128" s="272">
        <v>1.38</v>
      </c>
      <c r="I128" s="272">
        <v>29.67</v>
      </c>
      <c r="J128" s="271"/>
      <c r="K128" s="270"/>
      <c r="L128" s="271"/>
      <c r="M128" s="270"/>
      <c r="N128" s="273"/>
      <c r="V128" s="228"/>
      <c r="W128" s="229"/>
      <c r="AA128" s="227" t="s">
        <v>471</v>
      </c>
      <c r="AC128" s="229"/>
    </row>
    <row r="129" spans="1:29" s="226" customFormat="1" ht="12" x14ac:dyDescent="0.2">
      <c r="A129" s="268"/>
      <c r="B129" s="267"/>
      <c r="C129" s="521" t="s">
        <v>482</v>
      </c>
      <c r="D129" s="521"/>
      <c r="E129" s="521"/>
      <c r="F129" s="270" t="s">
        <v>642</v>
      </c>
      <c r="G129" s="285">
        <v>3.3</v>
      </c>
      <c r="H129" s="272">
        <v>1.38</v>
      </c>
      <c r="I129" s="286">
        <v>4.5540000000000003</v>
      </c>
      <c r="J129" s="271"/>
      <c r="K129" s="270"/>
      <c r="L129" s="271"/>
      <c r="M129" s="270"/>
      <c r="N129" s="273"/>
      <c r="V129" s="228"/>
      <c r="W129" s="229"/>
      <c r="AA129" s="227" t="s">
        <v>482</v>
      </c>
      <c r="AC129" s="229"/>
    </row>
    <row r="130" spans="1:29" s="226" customFormat="1" ht="12" x14ac:dyDescent="0.2">
      <c r="A130" s="268"/>
      <c r="B130" s="267"/>
      <c r="C130" s="524" t="s">
        <v>472</v>
      </c>
      <c r="D130" s="524"/>
      <c r="E130" s="524"/>
      <c r="F130" s="276"/>
      <c r="G130" s="276"/>
      <c r="H130" s="276"/>
      <c r="I130" s="276"/>
      <c r="J130" s="277">
        <v>1348.08</v>
      </c>
      <c r="K130" s="276"/>
      <c r="L130" s="277">
        <v>1640.1</v>
      </c>
      <c r="M130" s="276"/>
      <c r="N130" s="278"/>
      <c r="V130" s="228"/>
      <c r="W130" s="229"/>
      <c r="AB130" s="227" t="s">
        <v>472</v>
      </c>
      <c r="AC130" s="229"/>
    </row>
    <row r="131" spans="1:29" s="226" customFormat="1" ht="12" x14ac:dyDescent="0.2">
      <c r="A131" s="268"/>
      <c r="B131" s="267"/>
      <c r="C131" s="521" t="s">
        <v>473</v>
      </c>
      <c r="D131" s="521"/>
      <c r="E131" s="521"/>
      <c r="F131" s="270"/>
      <c r="G131" s="270"/>
      <c r="H131" s="270"/>
      <c r="I131" s="270"/>
      <c r="J131" s="271"/>
      <c r="K131" s="270"/>
      <c r="L131" s="271">
        <v>435.16</v>
      </c>
      <c r="M131" s="270"/>
      <c r="N131" s="273">
        <v>8851</v>
      </c>
      <c r="V131" s="228"/>
      <c r="W131" s="229"/>
      <c r="AA131" s="227" t="s">
        <v>473</v>
      </c>
      <c r="AC131" s="229"/>
    </row>
    <row r="132" spans="1:29" s="226" customFormat="1" ht="33.75" x14ac:dyDescent="0.2">
      <c r="A132" s="268"/>
      <c r="B132" s="267" t="s">
        <v>660</v>
      </c>
      <c r="C132" s="521" t="s">
        <v>491</v>
      </c>
      <c r="D132" s="521"/>
      <c r="E132" s="521"/>
      <c r="F132" s="270" t="s">
        <v>645</v>
      </c>
      <c r="G132" s="279">
        <v>97</v>
      </c>
      <c r="H132" s="270"/>
      <c r="I132" s="279">
        <v>97</v>
      </c>
      <c r="J132" s="271"/>
      <c r="K132" s="270"/>
      <c r="L132" s="271">
        <v>422.11</v>
      </c>
      <c r="M132" s="270"/>
      <c r="N132" s="273">
        <v>8585</v>
      </c>
      <c r="V132" s="228"/>
      <c r="W132" s="229"/>
      <c r="AA132" s="227" t="s">
        <v>491</v>
      </c>
      <c r="AC132" s="229"/>
    </row>
    <row r="133" spans="1:29" s="226" customFormat="1" ht="33.75" x14ac:dyDescent="0.2">
      <c r="A133" s="268"/>
      <c r="B133" s="267" t="s">
        <v>661</v>
      </c>
      <c r="C133" s="521" t="s">
        <v>492</v>
      </c>
      <c r="D133" s="521"/>
      <c r="E133" s="521"/>
      <c r="F133" s="270" t="s">
        <v>645</v>
      </c>
      <c r="G133" s="279">
        <v>51</v>
      </c>
      <c r="H133" s="270"/>
      <c r="I133" s="279">
        <v>51</v>
      </c>
      <c r="J133" s="271"/>
      <c r="K133" s="270"/>
      <c r="L133" s="271">
        <v>221.93</v>
      </c>
      <c r="M133" s="270"/>
      <c r="N133" s="273">
        <v>4514</v>
      </c>
      <c r="V133" s="228"/>
      <c r="W133" s="229"/>
      <c r="AA133" s="227" t="s">
        <v>492</v>
      </c>
      <c r="AC133" s="229"/>
    </row>
    <row r="134" spans="1:29" s="226" customFormat="1" ht="12" x14ac:dyDescent="0.2">
      <c r="A134" s="280"/>
      <c r="B134" s="281"/>
      <c r="C134" s="523" t="s">
        <v>476</v>
      </c>
      <c r="D134" s="523"/>
      <c r="E134" s="523"/>
      <c r="F134" s="260"/>
      <c r="G134" s="260"/>
      <c r="H134" s="260"/>
      <c r="I134" s="260"/>
      <c r="J134" s="262"/>
      <c r="K134" s="260"/>
      <c r="L134" s="262">
        <v>2284.14</v>
      </c>
      <c r="M134" s="276"/>
      <c r="N134" s="263">
        <v>31214</v>
      </c>
      <c r="V134" s="228"/>
      <c r="W134" s="229"/>
      <c r="AC134" s="229" t="s">
        <v>476</v>
      </c>
    </row>
    <row r="135" spans="1:29" s="226" customFormat="1" ht="45" x14ac:dyDescent="0.2">
      <c r="A135" s="258">
        <v>8</v>
      </c>
      <c r="B135" s="259" t="s">
        <v>789</v>
      </c>
      <c r="C135" s="523" t="s">
        <v>494</v>
      </c>
      <c r="D135" s="523"/>
      <c r="E135" s="523"/>
      <c r="F135" s="260" t="s">
        <v>702</v>
      </c>
      <c r="G135" s="260"/>
      <c r="H135" s="260"/>
      <c r="I135" s="289">
        <v>9.5</v>
      </c>
      <c r="J135" s="262"/>
      <c r="K135" s="260"/>
      <c r="L135" s="262"/>
      <c r="M135" s="260"/>
      <c r="N135" s="263"/>
      <c r="V135" s="228"/>
      <c r="W135" s="229" t="s">
        <v>494</v>
      </c>
      <c r="AC135" s="229"/>
    </row>
    <row r="136" spans="1:29" s="226" customFormat="1" ht="12" x14ac:dyDescent="0.2">
      <c r="A136" s="268"/>
      <c r="B136" s="267"/>
      <c r="C136" s="524" t="s">
        <v>472</v>
      </c>
      <c r="D136" s="524"/>
      <c r="E136" s="524"/>
      <c r="F136" s="276"/>
      <c r="G136" s="276"/>
      <c r="H136" s="276"/>
      <c r="I136" s="276"/>
      <c r="J136" s="277">
        <v>20.52</v>
      </c>
      <c r="K136" s="276"/>
      <c r="L136" s="277"/>
      <c r="M136" s="276"/>
      <c r="N136" s="278"/>
      <c r="V136" s="228"/>
      <c r="W136" s="229"/>
      <c r="AB136" s="227" t="s">
        <v>472</v>
      </c>
      <c r="AC136" s="229"/>
    </row>
    <row r="137" spans="1:29" s="226" customFormat="1" ht="12" x14ac:dyDescent="0.2">
      <c r="A137" s="268"/>
      <c r="B137" s="267"/>
      <c r="C137" s="521" t="s">
        <v>473</v>
      </c>
      <c r="D137" s="521"/>
      <c r="E137" s="521"/>
      <c r="F137" s="270"/>
      <c r="G137" s="270"/>
      <c r="H137" s="270"/>
      <c r="I137" s="270"/>
      <c r="J137" s="271"/>
      <c r="K137" s="270"/>
      <c r="L137" s="271"/>
      <c r="M137" s="270"/>
      <c r="N137" s="273"/>
      <c r="V137" s="228"/>
      <c r="W137" s="229"/>
      <c r="AA137" s="227" t="s">
        <v>473</v>
      </c>
      <c r="AC137" s="229"/>
    </row>
    <row r="138" spans="1:29" s="226" customFormat="1" ht="12" x14ac:dyDescent="0.2">
      <c r="A138" s="268"/>
      <c r="B138" s="267"/>
      <c r="C138" s="521" t="s">
        <v>495</v>
      </c>
      <c r="D138" s="521"/>
      <c r="E138" s="521"/>
      <c r="F138" s="270" t="s">
        <v>645</v>
      </c>
      <c r="G138" s="279">
        <v>0</v>
      </c>
      <c r="H138" s="270"/>
      <c r="I138" s="279">
        <v>0</v>
      </c>
      <c r="J138" s="271"/>
      <c r="K138" s="270"/>
      <c r="L138" s="271"/>
      <c r="M138" s="270"/>
      <c r="N138" s="273"/>
      <c r="V138" s="228"/>
      <c r="W138" s="229"/>
      <c r="AA138" s="227" t="s">
        <v>495</v>
      </c>
      <c r="AC138" s="229"/>
    </row>
    <row r="139" spans="1:29" s="226" customFormat="1" ht="12" x14ac:dyDescent="0.2">
      <c r="A139" s="268"/>
      <c r="B139" s="267"/>
      <c r="C139" s="521" t="s">
        <v>496</v>
      </c>
      <c r="D139" s="521"/>
      <c r="E139" s="521"/>
      <c r="F139" s="270" t="s">
        <v>645</v>
      </c>
      <c r="G139" s="279">
        <v>0</v>
      </c>
      <c r="H139" s="270"/>
      <c r="I139" s="279">
        <v>0</v>
      </c>
      <c r="J139" s="271"/>
      <c r="K139" s="270"/>
      <c r="L139" s="271"/>
      <c r="M139" s="270"/>
      <c r="N139" s="273"/>
      <c r="V139" s="228"/>
      <c r="W139" s="229"/>
      <c r="AA139" s="227" t="s">
        <v>496</v>
      </c>
      <c r="AC139" s="229"/>
    </row>
    <row r="140" spans="1:29" s="226" customFormat="1" ht="12" x14ac:dyDescent="0.2">
      <c r="A140" s="280"/>
      <c r="B140" s="281"/>
      <c r="C140" s="523" t="s">
        <v>476</v>
      </c>
      <c r="D140" s="523"/>
      <c r="E140" s="523"/>
      <c r="F140" s="260"/>
      <c r="G140" s="260"/>
      <c r="H140" s="260"/>
      <c r="I140" s="260"/>
      <c r="J140" s="262"/>
      <c r="K140" s="260"/>
      <c r="L140" s="262">
        <v>0</v>
      </c>
      <c r="M140" s="276"/>
      <c r="N140" s="263">
        <v>0</v>
      </c>
      <c r="V140" s="228"/>
      <c r="W140" s="229"/>
      <c r="AC140" s="229" t="s">
        <v>476</v>
      </c>
    </row>
    <row r="141" spans="1:29" s="226" customFormat="1" ht="45" x14ac:dyDescent="0.2">
      <c r="A141" s="258">
        <v>9</v>
      </c>
      <c r="B141" s="259" t="s">
        <v>790</v>
      </c>
      <c r="C141" s="523" t="s">
        <v>497</v>
      </c>
      <c r="D141" s="523"/>
      <c r="E141" s="523"/>
      <c r="F141" s="260" t="s">
        <v>702</v>
      </c>
      <c r="G141" s="260"/>
      <c r="H141" s="260"/>
      <c r="I141" s="289">
        <v>9.5</v>
      </c>
      <c r="J141" s="262"/>
      <c r="K141" s="260"/>
      <c r="L141" s="262"/>
      <c r="M141" s="260"/>
      <c r="N141" s="263"/>
      <c r="V141" s="228"/>
      <c r="W141" s="229" t="s">
        <v>497</v>
      </c>
      <c r="AC141" s="229"/>
    </row>
    <row r="142" spans="1:29" s="226" customFormat="1" ht="12" x14ac:dyDescent="0.2">
      <c r="A142" s="268"/>
      <c r="B142" s="267"/>
      <c r="C142" s="524" t="s">
        <v>472</v>
      </c>
      <c r="D142" s="524"/>
      <c r="E142" s="524"/>
      <c r="F142" s="276"/>
      <c r="G142" s="276"/>
      <c r="H142" s="276"/>
      <c r="I142" s="276"/>
      <c r="J142" s="277">
        <v>16.03</v>
      </c>
      <c r="K142" s="276"/>
      <c r="L142" s="277"/>
      <c r="M142" s="276"/>
      <c r="N142" s="278"/>
      <c r="V142" s="228"/>
      <c r="W142" s="229"/>
      <c r="AB142" s="227" t="s">
        <v>472</v>
      </c>
      <c r="AC142" s="229"/>
    </row>
    <row r="143" spans="1:29" s="226" customFormat="1" ht="12" x14ac:dyDescent="0.2">
      <c r="A143" s="268"/>
      <c r="B143" s="267"/>
      <c r="C143" s="521" t="s">
        <v>473</v>
      </c>
      <c r="D143" s="521"/>
      <c r="E143" s="521"/>
      <c r="F143" s="270"/>
      <c r="G143" s="270"/>
      <c r="H143" s="270"/>
      <c r="I143" s="270"/>
      <c r="J143" s="271"/>
      <c r="K143" s="270"/>
      <c r="L143" s="271"/>
      <c r="M143" s="270"/>
      <c r="N143" s="273"/>
      <c r="V143" s="228"/>
      <c r="W143" s="229"/>
      <c r="AA143" s="227" t="s">
        <v>473</v>
      </c>
      <c r="AC143" s="229"/>
    </row>
    <row r="144" spans="1:29" s="226" customFormat="1" ht="12" x14ac:dyDescent="0.2">
      <c r="A144" s="268"/>
      <c r="B144" s="267"/>
      <c r="C144" s="521" t="s">
        <v>495</v>
      </c>
      <c r="D144" s="521"/>
      <c r="E144" s="521"/>
      <c r="F144" s="270" t="s">
        <v>645</v>
      </c>
      <c r="G144" s="279">
        <v>0</v>
      </c>
      <c r="H144" s="270"/>
      <c r="I144" s="279">
        <v>0</v>
      </c>
      <c r="J144" s="271"/>
      <c r="K144" s="270"/>
      <c r="L144" s="271"/>
      <c r="M144" s="270"/>
      <c r="N144" s="273"/>
      <c r="V144" s="228"/>
      <c r="W144" s="229"/>
      <c r="AA144" s="227" t="s">
        <v>495</v>
      </c>
      <c r="AC144" s="229"/>
    </row>
    <row r="145" spans="1:30" s="226" customFormat="1" ht="12" x14ac:dyDescent="0.2">
      <c r="A145" s="268"/>
      <c r="B145" s="267"/>
      <c r="C145" s="521" t="s">
        <v>496</v>
      </c>
      <c r="D145" s="521"/>
      <c r="E145" s="521"/>
      <c r="F145" s="270" t="s">
        <v>645</v>
      </c>
      <c r="G145" s="279">
        <v>0</v>
      </c>
      <c r="H145" s="270"/>
      <c r="I145" s="279">
        <v>0</v>
      </c>
      <c r="J145" s="271"/>
      <c r="K145" s="270"/>
      <c r="L145" s="271"/>
      <c r="M145" s="270"/>
      <c r="N145" s="273"/>
      <c r="V145" s="228"/>
      <c r="W145" s="229"/>
      <c r="AA145" s="227" t="s">
        <v>496</v>
      </c>
      <c r="AC145" s="229"/>
    </row>
    <row r="146" spans="1:30" s="226" customFormat="1" ht="12" x14ac:dyDescent="0.2">
      <c r="A146" s="280"/>
      <c r="B146" s="281"/>
      <c r="C146" s="523" t="s">
        <v>476</v>
      </c>
      <c r="D146" s="523"/>
      <c r="E146" s="523"/>
      <c r="F146" s="260"/>
      <c r="G146" s="260"/>
      <c r="H146" s="260"/>
      <c r="I146" s="260"/>
      <c r="J146" s="262"/>
      <c r="K146" s="260"/>
      <c r="L146" s="262">
        <v>0</v>
      </c>
      <c r="M146" s="276"/>
      <c r="N146" s="263">
        <v>0</v>
      </c>
      <c r="V146" s="228"/>
      <c r="W146" s="229"/>
      <c r="AC146" s="229" t="s">
        <v>476</v>
      </c>
    </row>
    <row r="147" spans="1:30" s="226" customFormat="1" ht="112.5" x14ac:dyDescent="0.2">
      <c r="A147" s="258">
        <v>10</v>
      </c>
      <c r="B147" s="259" t="s">
        <v>791</v>
      </c>
      <c r="C147" s="523" t="s">
        <v>498</v>
      </c>
      <c r="D147" s="523"/>
      <c r="E147" s="523"/>
      <c r="F147" s="260" t="s">
        <v>702</v>
      </c>
      <c r="G147" s="260"/>
      <c r="H147" s="260"/>
      <c r="I147" s="289">
        <v>9.5</v>
      </c>
      <c r="J147" s="262">
        <v>62.14</v>
      </c>
      <c r="K147" s="260"/>
      <c r="L147" s="262">
        <v>590.33000000000004</v>
      </c>
      <c r="M147" s="288">
        <v>7.56</v>
      </c>
      <c r="N147" s="263">
        <v>4463</v>
      </c>
      <c r="V147" s="228"/>
      <c r="W147" s="229" t="s">
        <v>498</v>
      </c>
      <c r="AC147" s="229"/>
    </row>
    <row r="148" spans="1:30" s="226" customFormat="1" ht="12" x14ac:dyDescent="0.2">
      <c r="A148" s="280"/>
      <c r="B148" s="281"/>
      <c r="C148" s="237" t="s">
        <v>792</v>
      </c>
      <c r="D148" s="297"/>
      <c r="E148" s="297"/>
      <c r="F148" s="290"/>
      <c r="G148" s="290"/>
      <c r="H148" s="290"/>
      <c r="I148" s="290"/>
      <c r="J148" s="298"/>
      <c r="K148" s="290"/>
      <c r="L148" s="298"/>
      <c r="M148" s="299"/>
      <c r="N148" s="300"/>
      <c r="V148" s="228"/>
      <c r="W148" s="229"/>
      <c r="AC148" s="229"/>
    </row>
    <row r="149" spans="1:30" s="226" customFormat="1" ht="12" x14ac:dyDescent="0.2">
      <c r="A149" s="529" t="s">
        <v>499</v>
      </c>
      <c r="B149" s="530"/>
      <c r="C149" s="530"/>
      <c r="D149" s="530"/>
      <c r="E149" s="530"/>
      <c r="F149" s="530"/>
      <c r="G149" s="530"/>
      <c r="H149" s="530"/>
      <c r="I149" s="530"/>
      <c r="J149" s="530"/>
      <c r="K149" s="530"/>
      <c r="L149" s="530"/>
      <c r="M149" s="530"/>
      <c r="N149" s="531"/>
      <c r="V149" s="228"/>
      <c r="W149" s="229"/>
      <c r="AC149" s="229"/>
      <c r="AD149" s="229" t="s">
        <v>499</v>
      </c>
    </row>
    <row r="150" spans="1:30" s="226" customFormat="1" ht="33.75" x14ac:dyDescent="0.2">
      <c r="A150" s="258">
        <v>11</v>
      </c>
      <c r="B150" s="259" t="s">
        <v>648</v>
      </c>
      <c r="C150" s="523" t="s">
        <v>500</v>
      </c>
      <c r="D150" s="523"/>
      <c r="E150" s="523"/>
      <c r="F150" s="260" t="s">
        <v>649</v>
      </c>
      <c r="G150" s="260"/>
      <c r="H150" s="260"/>
      <c r="I150" s="282">
        <v>0.105</v>
      </c>
      <c r="J150" s="262"/>
      <c r="K150" s="260"/>
      <c r="L150" s="262"/>
      <c r="M150" s="260"/>
      <c r="N150" s="263"/>
      <c r="V150" s="228"/>
      <c r="W150" s="229" t="s">
        <v>500</v>
      </c>
      <c r="AC150" s="229"/>
      <c r="AD150" s="229"/>
    </row>
    <row r="151" spans="1:30" s="226" customFormat="1" ht="12" x14ac:dyDescent="0.2">
      <c r="A151" s="264"/>
      <c r="B151" s="265"/>
      <c r="C151" s="521" t="s">
        <v>501</v>
      </c>
      <c r="D151" s="521"/>
      <c r="E151" s="521"/>
      <c r="F151" s="521"/>
      <c r="G151" s="521"/>
      <c r="H151" s="521"/>
      <c r="I151" s="521"/>
      <c r="J151" s="521"/>
      <c r="K151" s="521"/>
      <c r="L151" s="521"/>
      <c r="M151" s="521"/>
      <c r="N151" s="525"/>
      <c r="V151" s="228"/>
      <c r="W151" s="229"/>
      <c r="X151" s="227" t="s">
        <v>501</v>
      </c>
      <c r="AC151" s="229"/>
      <c r="AD151" s="229"/>
    </row>
    <row r="152" spans="1:30" s="226" customFormat="1" ht="33.75" x14ac:dyDescent="0.2">
      <c r="A152" s="266"/>
      <c r="B152" s="267" t="s">
        <v>638</v>
      </c>
      <c r="C152" s="521" t="s">
        <v>468</v>
      </c>
      <c r="D152" s="521"/>
      <c r="E152" s="521"/>
      <c r="F152" s="521"/>
      <c r="G152" s="521"/>
      <c r="H152" s="521"/>
      <c r="I152" s="521"/>
      <c r="J152" s="521"/>
      <c r="K152" s="521"/>
      <c r="L152" s="521"/>
      <c r="M152" s="521"/>
      <c r="N152" s="525"/>
      <c r="V152" s="228"/>
      <c r="W152" s="229"/>
      <c r="Y152" s="227" t="s">
        <v>468</v>
      </c>
      <c r="AC152" s="229"/>
      <c r="AD152" s="229"/>
    </row>
    <row r="153" spans="1:30" s="226" customFormat="1" ht="22.5" x14ac:dyDescent="0.2">
      <c r="A153" s="266"/>
      <c r="B153" s="267" t="s">
        <v>640</v>
      </c>
      <c r="C153" s="521" t="s">
        <v>469</v>
      </c>
      <c r="D153" s="521"/>
      <c r="E153" s="521"/>
      <c r="F153" s="521"/>
      <c r="G153" s="521"/>
      <c r="H153" s="521"/>
      <c r="I153" s="521"/>
      <c r="J153" s="521"/>
      <c r="K153" s="521"/>
      <c r="L153" s="521"/>
      <c r="M153" s="521"/>
      <c r="N153" s="525"/>
      <c r="V153" s="228"/>
      <c r="W153" s="229"/>
      <c r="Y153" s="227" t="s">
        <v>469</v>
      </c>
      <c r="AC153" s="229"/>
      <c r="AD153" s="229"/>
    </row>
    <row r="154" spans="1:30" s="226" customFormat="1" ht="12" x14ac:dyDescent="0.2">
      <c r="A154" s="268"/>
      <c r="B154" s="269">
        <v>1</v>
      </c>
      <c r="C154" s="521" t="s">
        <v>470</v>
      </c>
      <c r="D154" s="521"/>
      <c r="E154" s="521"/>
      <c r="F154" s="270"/>
      <c r="G154" s="270"/>
      <c r="H154" s="270"/>
      <c r="I154" s="270"/>
      <c r="J154" s="271">
        <v>1518.44</v>
      </c>
      <c r="K154" s="272">
        <v>1.38</v>
      </c>
      <c r="L154" s="271">
        <v>220.02</v>
      </c>
      <c r="M154" s="272">
        <v>20.34</v>
      </c>
      <c r="N154" s="273">
        <v>4475</v>
      </c>
      <c r="V154" s="228"/>
      <c r="W154" s="229"/>
      <c r="Z154" s="227" t="s">
        <v>470</v>
      </c>
      <c r="AC154" s="229"/>
      <c r="AD154" s="229"/>
    </row>
    <row r="155" spans="1:30" s="226" customFormat="1" ht="12" x14ac:dyDescent="0.2">
      <c r="A155" s="268"/>
      <c r="B155" s="267"/>
      <c r="C155" s="521" t="s">
        <v>471</v>
      </c>
      <c r="D155" s="521"/>
      <c r="E155" s="521"/>
      <c r="F155" s="270" t="s">
        <v>642</v>
      </c>
      <c r="G155" s="279">
        <v>154</v>
      </c>
      <c r="H155" s="272">
        <v>1.38</v>
      </c>
      <c r="I155" s="287">
        <v>22.314599999999999</v>
      </c>
      <c r="J155" s="271"/>
      <c r="K155" s="270"/>
      <c r="L155" s="271"/>
      <c r="M155" s="270"/>
      <c r="N155" s="273"/>
      <c r="V155" s="228"/>
      <c r="W155" s="229"/>
      <c r="AA155" s="227" t="s">
        <v>471</v>
      </c>
      <c r="AC155" s="229"/>
      <c r="AD155" s="229"/>
    </row>
    <row r="156" spans="1:30" s="226" customFormat="1" ht="12" x14ac:dyDescent="0.2">
      <c r="A156" s="268"/>
      <c r="B156" s="267"/>
      <c r="C156" s="524" t="s">
        <v>472</v>
      </c>
      <c r="D156" s="524"/>
      <c r="E156" s="524"/>
      <c r="F156" s="276"/>
      <c r="G156" s="276"/>
      <c r="H156" s="276"/>
      <c r="I156" s="276"/>
      <c r="J156" s="277">
        <v>1518.44</v>
      </c>
      <c r="K156" s="276"/>
      <c r="L156" s="277">
        <v>220.02</v>
      </c>
      <c r="M156" s="276"/>
      <c r="N156" s="278"/>
      <c r="V156" s="228"/>
      <c r="W156" s="229"/>
      <c r="AB156" s="227" t="s">
        <v>472</v>
      </c>
      <c r="AC156" s="229"/>
      <c r="AD156" s="229"/>
    </row>
    <row r="157" spans="1:30" s="226" customFormat="1" ht="12" x14ac:dyDescent="0.2">
      <c r="A157" s="268"/>
      <c r="B157" s="267"/>
      <c r="C157" s="521" t="s">
        <v>473</v>
      </c>
      <c r="D157" s="521"/>
      <c r="E157" s="521"/>
      <c r="F157" s="270"/>
      <c r="G157" s="270"/>
      <c r="H157" s="270"/>
      <c r="I157" s="270"/>
      <c r="J157" s="271"/>
      <c r="K157" s="270"/>
      <c r="L157" s="271">
        <v>220.02</v>
      </c>
      <c r="M157" s="270"/>
      <c r="N157" s="273">
        <v>4475</v>
      </c>
      <c r="V157" s="228"/>
      <c r="W157" s="229"/>
      <c r="AA157" s="227" t="s">
        <v>473</v>
      </c>
      <c r="AC157" s="229"/>
      <c r="AD157" s="229"/>
    </row>
    <row r="158" spans="1:30" s="226" customFormat="1" ht="33.75" x14ac:dyDescent="0.2">
      <c r="A158" s="268"/>
      <c r="B158" s="267" t="s">
        <v>793</v>
      </c>
      <c r="C158" s="521" t="s">
        <v>502</v>
      </c>
      <c r="D158" s="521"/>
      <c r="E158" s="521"/>
      <c r="F158" s="270" t="s">
        <v>645</v>
      </c>
      <c r="G158" s="279">
        <v>89</v>
      </c>
      <c r="H158" s="270"/>
      <c r="I158" s="279">
        <v>89</v>
      </c>
      <c r="J158" s="271"/>
      <c r="K158" s="270"/>
      <c r="L158" s="271">
        <v>195.82</v>
      </c>
      <c r="M158" s="270"/>
      <c r="N158" s="273">
        <v>3983</v>
      </c>
      <c r="V158" s="228"/>
      <c r="W158" s="229"/>
      <c r="AA158" s="227" t="s">
        <v>502</v>
      </c>
      <c r="AC158" s="229"/>
      <c r="AD158" s="229"/>
    </row>
    <row r="159" spans="1:30" s="226" customFormat="1" ht="33.75" x14ac:dyDescent="0.2">
      <c r="A159" s="268"/>
      <c r="B159" s="267" t="s">
        <v>794</v>
      </c>
      <c r="C159" s="521" t="s">
        <v>503</v>
      </c>
      <c r="D159" s="521"/>
      <c r="E159" s="521"/>
      <c r="F159" s="270" t="s">
        <v>645</v>
      </c>
      <c r="G159" s="279">
        <v>40</v>
      </c>
      <c r="H159" s="270"/>
      <c r="I159" s="279">
        <v>40</v>
      </c>
      <c r="J159" s="271"/>
      <c r="K159" s="270"/>
      <c r="L159" s="271">
        <v>88.01</v>
      </c>
      <c r="M159" s="270"/>
      <c r="N159" s="273">
        <v>1790</v>
      </c>
      <c r="V159" s="228"/>
      <c r="W159" s="229"/>
      <c r="AA159" s="227" t="s">
        <v>503</v>
      </c>
      <c r="AC159" s="229"/>
      <c r="AD159" s="229"/>
    </row>
    <row r="160" spans="1:30" s="226" customFormat="1" ht="12" x14ac:dyDescent="0.2">
      <c r="A160" s="280"/>
      <c r="B160" s="281"/>
      <c r="C160" s="523" t="s">
        <v>476</v>
      </c>
      <c r="D160" s="523"/>
      <c r="E160" s="523"/>
      <c r="F160" s="260"/>
      <c r="G160" s="260"/>
      <c r="H160" s="260"/>
      <c r="I160" s="260"/>
      <c r="J160" s="262"/>
      <c r="K160" s="260"/>
      <c r="L160" s="262">
        <v>503.85</v>
      </c>
      <c r="M160" s="276"/>
      <c r="N160" s="263">
        <v>10248</v>
      </c>
      <c r="V160" s="228"/>
      <c r="W160" s="229"/>
      <c r="AC160" s="229" t="s">
        <v>476</v>
      </c>
      <c r="AD160" s="229"/>
    </row>
    <row r="161" spans="1:30" s="226" customFormat="1" ht="33.75" x14ac:dyDescent="0.2">
      <c r="A161" s="258">
        <v>12</v>
      </c>
      <c r="B161" s="259" t="s">
        <v>795</v>
      </c>
      <c r="C161" s="523" t="s">
        <v>504</v>
      </c>
      <c r="D161" s="523"/>
      <c r="E161" s="523"/>
      <c r="F161" s="260" t="s">
        <v>796</v>
      </c>
      <c r="G161" s="260"/>
      <c r="H161" s="260"/>
      <c r="I161" s="284">
        <v>9</v>
      </c>
      <c r="J161" s="262"/>
      <c r="K161" s="260"/>
      <c r="L161" s="262"/>
      <c r="M161" s="260"/>
      <c r="N161" s="263"/>
      <c r="V161" s="228"/>
      <c r="W161" s="229" t="s">
        <v>504</v>
      </c>
      <c r="AC161" s="229"/>
      <c r="AD161" s="229"/>
    </row>
    <row r="162" spans="1:30" s="226" customFormat="1" ht="33.75" x14ac:dyDescent="0.2">
      <c r="A162" s="266"/>
      <c r="B162" s="267" t="s">
        <v>638</v>
      </c>
      <c r="C162" s="521" t="s">
        <v>468</v>
      </c>
      <c r="D162" s="521"/>
      <c r="E162" s="521"/>
      <c r="F162" s="521"/>
      <c r="G162" s="521"/>
      <c r="H162" s="521"/>
      <c r="I162" s="521"/>
      <c r="J162" s="521"/>
      <c r="K162" s="521"/>
      <c r="L162" s="521"/>
      <c r="M162" s="521"/>
      <c r="N162" s="525"/>
      <c r="V162" s="228"/>
      <c r="W162" s="229"/>
      <c r="Y162" s="227" t="s">
        <v>468</v>
      </c>
      <c r="AC162" s="229"/>
      <c r="AD162" s="229"/>
    </row>
    <row r="163" spans="1:30" s="226" customFormat="1" ht="22.5" x14ac:dyDescent="0.2">
      <c r="A163" s="266"/>
      <c r="B163" s="267" t="s">
        <v>640</v>
      </c>
      <c r="C163" s="521" t="s">
        <v>469</v>
      </c>
      <c r="D163" s="521"/>
      <c r="E163" s="521"/>
      <c r="F163" s="521"/>
      <c r="G163" s="521"/>
      <c r="H163" s="521"/>
      <c r="I163" s="521"/>
      <c r="J163" s="521"/>
      <c r="K163" s="521"/>
      <c r="L163" s="521"/>
      <c r="M163" s="521"/>
      <c r="N163" s="525"/>
      <c r="V163" s="228"/>
      <c r="W163" s="229"/>
      <c r="Y163" s="227" t="s">
        <v>469</v>
      </c>
      <c r="AC163" s="229"/>
      <c r="AD163" s="229"/>
    </row>
    <row r="164" spans="1:30" s="226" customFormat="1" ht="12" x14ac:dyDescent="0.2">
      <c r="A164" s="268"/>
      <c r="B164" s="269">
        <v>1</v>
      </c>
      <c r="C164" s="521" t="s">
        <v>470</v>
      </c>
      <c r="D164" s="521"/>
      <c r="E164" s="521"/>
      <c r="F164" s="270"/>
      <c r="G164" s="270"/>
      <c r="H164" s="270"/>
      <c r="I164" s="270"/>
      <c r="J164" s="271">
        <v>8.66</v>
      </c>
      <c r="K164" s="272">
        <v>1.38</v>
      </c>
      <c r="L164" s="271">
        <v>107.56</v>
      </c>
      <c r="M164" s="272">
        <v>20.34</v>
      </c>
      <c r="N164" s="273">
        <v>2188</v>
      </c>
      <c r="V164" s="228"/>
      <c r="W164" s="229"/>
      <c r="Z164" s="227" t="s">
        <v>470</v>
      </c>
      <c r="AC164" s="229"/>
      <c r="AD164" s="229"/>
    </row>
    <row r="165" spans="1:30" s="226" customFormat="1" ht="12" x14ac:dyDescent="0.2">
      <c r="A165" s="268"/>
      <c r="B165" s="269">
        <v>2</v>
      </c>
      <c r="C165" s="521" t="s">
        <v>479</v>
      </c>
      <c r="D165" s="521"/>
      <c r="E165" s="521"/>
      <c r="F165" s="270"/>
      <c r="G165" s="270"/>
      <c r="H165" s="270"/>
      <c r="I165" s="270"/>
      <c r="J165" s="271">
        <v>123.94</v>
      </c>
      <c r="K165" s="272">
        <v>1.38</v>
      </c>
      <c r="L165" s="271">
        <v>1539.33</v>
      </c>
      <c r="M165" s="272">
        <v>9.14</v>
      </c>
      <c r="N165" s="273">
        <v>14069</v>
      </c>
      <c r="V165" s="228"/>
      <c r="W165" s="229"/>
      <c r="Z165" s="227" t="s">
        <v>479</v>
      </c>
      <c r="AC165" s="229"/>
      <c r="AD165" s="229"/>
    </row>
    <row r="166" spans="1:30" s="226" customFormat="1" ht="12" x14ac:dyDescent="0.2">
      <c r="A166" s="268"/>
      <c r="B166" s="269">
        <v>3</v>
      </c>
      <c r="C166" s="521" t="s">
        <v>480</v>
      </c>
      <c r="D166" s="521"/>
      <c r="E166" s="521"/>
      <c r="F166" s="270"/>
      <c r="G166" s="270"/>
      <c r="H166" s="270"/>
      <c r="I166" s="270"/>
      <c r="J166" s="271">
        <v>7.42</v>
      </c>
      <c r="K166" s="272">
        <v>1.38</v>
      </c>
      <c r="L166" s="271">
        <v>92.16</v>
      </c>
      <c r="M166" s="272">
        <v>20.34</v>
      </c>
      <c r="N166" s="273">
        <v>1875</v>
      </c>
      <c r="V166" s="228"/>
      <c r="W166" s="229"/>
      <c r="Z166" s="227" t="s">
        <v>480</v>
      </c>
      <c r="AC166" s="229"/>
      <c r="AD166" s="229"/>
    </row>
    <row r="167" spans="1:30" s="226" customFormat="1" ht="12" x14ac:dyDescent="0.2">
      <c r="A167" s="268"/>
      <c r="B167" s="269">
        <v>4</v>
      </c>
      <c r="C167" s="521" t="s">
        <v>481</v>
      </c>
      <c r="D167" s="521"/>
      <c r="E167" s="521"/>
      <c r="F167" s="270"/>
      <c r="G167" s="270"/>
      <c r="H167" s="270"/>
      <c r="I167" s="270"/>
      <c r="J167" s="271">
        <v>36.69</v>
      </c>
      <c r="K167" s="270"/>
      <c r="L167" s="271">
        <v>3.24</v>
      </c>
      <c r="M167" s="272">
        <v>7.56</v>
      </c>
      <c r="N167" s="273">
        <v>24</v>
      </c>
      <c r="V167" s="228"/>
      <c r="W167" s="229"/>
      <c r="Z167" s="227" t="s">
        <v>481</v>
      </c>
      <c r="AC167" s="229"/>
      <c r="AD167" s="229"/>
    </row>
    <row r="168" spans="1:30" s="226" customFormat="1" ht="12" x14ac:dyDescent="0.2">
      <c r="A168" s="268"/>
      <c r="B168" s="267"/>
      <c r="C168" s="521" t="s">
        <v>471</v>
      </c>
      <c r="D168" s="521"/>
      <c r="E168" s="521"/>
      <c r="F168" s="270" t="s">
        <v>642</v>
      </c>
      <c r="G168" s="272">
        <v>0.81</v>
      </c>
      <c r="H168" s="272">
        <v>1.38</v>
      </c>
      <c r="I168" s="287">
        <v>10.0602</v>
      </c>
      <c r="J168" s="271"/>
      <c r="K168" s="270"/>
      <c r="L168" s="271"/>
      <c r="M168" s="270"/>
      <c r="N168" s="273"/>
      <c r="V168" s="228"/>
      <c r="W168" s="229"/>
      <c r="AA168" s="227" t="s">
        <v>471</v>
      </c>
      <c r="AC168" s="229"/>
      <c r="AD168" s="229"/>
    </row>
    <row r="169" spans="1:30" s="226" customFormat="1" ht="12" x14ac:dyDescent="0.2">
      <c r="A169" s="268"/>
      <c r="B169" s="267"/>
      <c r="C169" s="521" t="s">
        <v>482</v>
      </c>
      <c r="D169" s="521"/>
      <c r="E169" s="521"/>
      <c r="F169" s="270" t="s">
        <v>642</v>
      </c>
      <c r="G169" s="272">
        <v>0.61</v>
      </c>
      <c r="H169" s="272">
        <v>1.38</v>
      </c>
      <c r="I169" s="287">
        <v>7.5762</v>
      </c>
      <c r="J169" s="271"/>
      <c r="K169" s="270"/>
      <c r="L169" s="271"/>
      <c r="M169" s="270"/>
      <c r="N169" s="273"/>
      <c r="V169" s="228"/>
      <c r="W169" s="229"/>
      <c r="AA169" s="227" t="s">
        <v>482</v>
      </c>
      <c r="AC169" s="229"/>
      <c r="AD169" s="229"/>
    </row>
    <row r="170" spans="1:30" s="226" customFormat="1" ht="12" x14ac:dyDescent="0.2">
      <c r="A170" s="268"/>
      <c r="B170" s="267"/>
      <c r="C170" s="524" t="s">
        <v>472</v>
      </c>
      <c r="D170" s="524"/>
      <c r="E170" s="524"/>
      <c r="F170" s="276"/>
      <c r="G170" s="276"/>
      <c r="H170" s="276"/>
      <c r="I170" s="276"/>
      <c r="J170" s="277">
        <v>132.96</v>
      </c>
      <c r="K170" s="276"/>
      <c r="L170" s="277">
        <v>1650.13</v>
      </c>
      <c r="M170" s="276"/>
      <c r="N170" s="278"/>
      <c r="V170" s="228"/>
      <c r="W170" s="229"/>
      <c r="AB170" s="227" t="s">
        <v>472</v>
      </c>
      <c r="AC170" s="229"/>
      <c r="AD170" s="229"/>
    </row>
    <row r="171" spans="1:30" s="226" customFormat="1" ht="12" x14ac:dyDescent="0.2">
      <c r="A171" s="268"/>
      <c r="B171" s="267"/>
      <c r="C171" s="521" t="s">
        <v>473</v>
      </c>
      <c r="D171" s="521"/>
      <c r="E171" s="521"/>
      <c r="F171" s="270"/>
      <c r="G171" s="270"/>
      <c r="H171" s="270"/>
      <c r="I171" s="270"/>
      <c r="J171" s="271"/>
      <c r="K171" s="270"/>
      <c r="L171" s="271">
        <v>199.72</v>
      </c>
      <c r="M171" s="270"/>
      <c r="N171" s="273">
        <v>4063</v>
      </c>
      <c r="V171" s="228"/>
      <c r="W171" s="229"/>
      <c r="AA171" s="227" t="s">
        <v>473</v>
      </c>
      <c r="AC171" s="229"/>
      <c r="AD171" s="229"/>
    </row>
    <row r="172" spans="1:30" s="226" customFormat="1" ht="33.75" x14ac:dyDescent="0.2">
      <c r="A172" s="268"/>
      <c r="B172" s="267" t="s">
        <v>782</v>
      </c>
      <c r="C172" s="521" t="s">
        <v>488</v>
      </c>
      <c r="D172" s="521"/>
      <c r="E172" s="521"/>
      <c r="F172" s="270" t="s">
        <v>645</v>
      </c>
      <c r="G172" s="279">
        <v>103</v>
      </c>
      <c r="H172" s="270"/>
      <c r="I172" s="279">
        <v>103</v>
      </c>
      <c r="J172" s="271"/>
      <c r="K172" s="270"/>
      <c r="L172" s="271">
        <v>205.71</v>
      </c>
      <c r="M172" s="270"/>
      <c r="N172" s="273">
        <v>4185</v>
      </c>
      <c r="V172" s="228"/>
      <c r="W172" s="229"/>
      <c r="AA172" s="227" t="s">
        <v>488</v>
      </c>
      <c r="AC172" s="229"/>
      <c r="AD172" s="229"/>
    </row>
    <row r="173" spans="1:30" s="226" customFormat="1" ht="33.75" x14ac:dyDescent="0.2">
      <c r="A173" s="268"/>
      <c r="B173" s="267" t="s">
        <v>783</v>
      </c>
      <c r="C173" s="521" t="s">
        <v>489</v>
      </c>
      <c r="D173" s="521"/>
      <c r="E173" s="521"/>
      <c r="F173" s="270" t="s">
        <v>645</v>
      </c>
      <c r="G173" s="279">
        <v>60</v>
      </c>
      <c r="H173" s="270"/>
      <c r="I173" s="279">
        <v>60</v>
      </c>
      <c r="J173" s="271"/>
      <c r="K173" s="270"/>
      <c r="L173" s="271">
        <v>119.83</v>
      </c>
      <c r="M173" s="270"/>
      <c r="N173" s="273">
        <v>2438</v>
      </c>
      <c r="V173" s="228"/>
      <c r="W173" s="229"/>
      <c r="AA173" s="227" t="s">
        <v>489</v>
      </c>
      <c r="AC173" s="229"/>
      <c r="AD173" s="229"/>
    </row>
    <row r="174" spans="1:30" s="226" customFormat="1" ht="12" x14ac:dyDescent="0.2">
      <c r="A174" s="280"/>
      <c r="B174" s="281"/>
      <c r="C174" s="523" t="s">
        <v>476</v>
      </c>
      <c r="D174" s="523"/>
      <c r="E174" s="523"/>
      <c r="F174" s="260"/>
      <c r="G174" s="260"/>
      <c r="H174" s="260"/>
      <c r="I174" s="260"/>
      <c r="J174" s="262"/>
      <c r="K174" s="260"/>
      <c r="L174" s="262">
        <v>1975.67</v>
      </c>
      <c r="M174" s="276"/>
      <c r="N174" s="263">
        <v>22904</v>
      </c>
      <c r="V174" s="228"/>
      <c r="W174" s="229"/>
      <c r="AC174" s="229" t="s">
        <v>476</v>
      </c>
      <c r="AD174" s="229"/>
    </row>
    <row r="175" spans="1:30" s="226" customFormat="1" ht="33.75" x14ac:dyDescent="0.2">
      <c r="A175" s="258">
        <v>13</v>
      </c>
      <c r="B175" s="259" t="s">
        <v>797</v>
      </c>
      <c r="C175" s="523" t="s">
        <v>505</v>
      </c>
      <c r="D175" s="523"/>
      <c r="E175" s="523"/>
      <c r="F175" s="260" t="s">
        <v>798</v>
      </c>
      <c r="G175" s="260"/>
      <c r="H175" s="260"/>
      <c r="I175" s="284">
        <v>5</v>
      </c>
      <c r="J175" s="262"/>
      <c r="K175" s="260"/>
      <c r="L175" s="262"/>
      <c r="M175" s="260"/>
      <c r="N175" s="263"/>
      <c r="V175" s="228"/>
      <c r="W175" s="229" t="s">
        <v>505</v>
      </c>
      <c r="AC175" s="229"/>
      <c r="AD175" s="229"/>
    </row>
    <row r="176" spans="1:30" s="226" customFormat="1" ht="12" x14ac:dyDescent="0.2">
      <c r="A176" s="264"/>
      <c r="B176" s="265"/>
      <c r="C176" s="521" t="s">
        <v>506</v>
      </c>
      <c r="D176" s="521"/>
      <c r="E176" s="521"/>
      <c r="F176" s="521"/>
      <c r="G176" s="521"/>
      <c r="H176" s="521"/>
      <c r="I176" s="521"/>
      <c r="J176" s="521"/>
      <c r="K176" s="521"/>
      <c r="L176" s="521"/>
      <c r="M176" s="521"/>
      <c r="N176" s="525"/>
      <c r="V176" s="228"/>
      <c r="W176" s="229"/>
      <c r="X176" s="227" t="s">
        <v>506</v>
      </c>
      <c r="AC176" s="229"/>
      <c r="AD176" s="229"/>
    </row>
    <row r="177" spans="1:30" s="226" customFormat="1" ht="33.75" x14ac:dyDescent="0.2">
      <c r="A177" s="266"/>
      <c r="B177" s="267" t="s">
        <v>638</v>
      </c>
      <c r="C177" s="521" t="s">
        <v>468</v>
      </c>
      <c r="D177" s="521"/>
      <c r="E177" s="521"/>
      <c r="F177" s="521"/>
      <c r="G177" s="521"/>
      <c r="H177" s="521"/>
      <c r="I177" s="521"/>
      <c r="J177" s="521"/>
      <c r="K177" s="521"/>
      <c r="L177" s="521"/>
      <c r="M177" s="521"/>
      <c r="N177" s="525"/>
      <c r="V177" s="228"/>
      <c r="W177" s="229"/>
      <c r="Y177" s="227" t="s">
        <v>468</v>
      </c>
      <c r="AC177" s="229"/>
      <c r="AD177" s="229"/>
    </row>
    <row r="178" spans="1:30" s="226" customFormat="1" ht="22.5" x14ac:dyDescent="0.2">
      <c r="A178" s="266"/>
      <c r="B178" s="267" t="s">
        <v>640</v>
      </c>
      <c r="C178" s="521" t="s">
        <v>469</v>
      </c>
      <c r="D178" s="521"/>
      <c r="E178" s="521"/>
      <c r="F178" s="521"/>
      <c r="G178" s="521"/>
      <c r="H178" s="521"/>
      <c r="I178" s="521"/>
      <c r="J178" s="521"/>
      <c r="K178" s="521"/>
      <c r="L178" s="521"/>
      <c r="M178" s="521"/>
      <c r="N178" s="525"/>
      <c r="V178" s="228"/>
      <c r="W178" s="229"/>
      <c r="Y178" s="227" t="s">
        <v>469</v>
      </c>
      <c r="AC178" s="229"/>
      <c r="AD178" s="229"/>
    </row>
    <row r="179" spans="1:30" s="226" customFormat="1" ht="12" x14ac:dyDescent="0.2">
      <c r="A179" s="268"/>
      <c r="B179" s="269">
        <v>1</v>
      </c>
      <c r="C179" s="521" t="s">
        <v>470</v>
      </c>
      <c r="D179" s="521"/>
      <c r="E179" s="521"/>
      <c r="F179" s="270"/>
      <c r="G179" s="270"/>
      <c r="H179" s="270"/>
      <c r="I179" s="270"/>
      <c r="J179" s="271">
        <v>19.239999999999998</v>
      </c>
      <c r="K179" s="272">
        <v>1.38</v>
      </c>
      <c r="L179" s="271">
        <v>132.76</v>
      </c>
      <c r="M179" s="272">
        <v>20.34</v>
      </c>
      <c r="N179" s="273">
        <v>2700</v>
      </c>
      <c r="V179" s="228"/>
      <c r="W179" s="229"/>
      <c r="Z179" s="227" t="s">
        <v>470</v>
      </c>
      <c r="AC179" s="229"/>
      <c r="AD179" s="229"/>
    </row>
    <row r="180" spans="1:30" s="226" customFormat="1" ht="12" x14ac:dyDescent="0.2">
      <c r="A180" s="268"/>
      <c r="B180" s="269">
        <v>2</v>
      </c>
      <c r="C180" s="521" t="s">
        <v>479</v>
      </c>
      <c r="D180" s="521"/>
      <c r="E180" s="521"/>
      <c r="F180" s="270"/>
      <c r="G180" s="270"/>
      <c r="H180" s="270"/>
      <c r="I180" s="270"/>
      <c r="J180" s="271">
        <v>15.67</v>
      </c>
      <c r="K180" s="272">
        <v>1.38</v>
      </c>
      <c r="L180" s="271">
        <v>108.12</v>
      </c>
      <c r="M180" s="272">
        <v>9.14</v>
      </c>
      <c r="N180" s="273">
        <v>988</v>
      </c>
      <c r="V180" s="228"/>
      <c r="W180" s="229"/>
      <c r="Z180" s="227" t="s">
        <v>479</v>
      </c>
      <c r="AC180" s="229"/>
      <c r="AD180" s="229"/>
    </row>
    <row r="181" spans="1:30" s="226" customFormat="1" ht="12" x14ac:dyDescent="0.2">
      <c r="A181" s="268"/>
      <c r="B181" s="269">
        <v>4</v>
      </c>
      <c r="C181" s="521" t="s">
        <v>481</v>
      </c>
      <c r="D181" s="521"/>
      <c r="E181" s="521"/>
      <c r="F181" s="270"/>
      <c r="G181" s="270"/>
      <c r="H181" s="270"/>
      <c r="I181" s="270"/>
      <c r="J181" s="271">
        <v>1.44</v>
      </c>
      <c r="K181" s="270"/>
      <c r="L181" s="271">
        <v>7.2</v>
      </c>
      <c r="M181" s="272">
        <v>7.56</v>
      </c>
      <c r="N181" s="273">
        <v>54</v>
      </c>
      <c r="V181" s="228"/>
      <c r="W181" s="229"/>
      <c r="Z181" s="227" t="s">
        <v>481</v>
      </c>
      <c r="AC181" s="229"/>
      <c r="AD181" s="229"/>
    </row>
    <row r="182" spans="1:30" s="226" customFormat="1" ht="12" x14ac:dyDescent="0.2">
      <c r="A182" s="268"/>
      <c r="B182" s="267"/>
      <c r="C182" s="521" t="s">
        <v>471</v>
      </c>
      <c r="D182" s="521"/>
      <c r="E182" s="521"/>
      <c r="F182" s="270" t="s">
        <v>642</v>
      </c>
      <c r="G182" s="285">
        <v>1.8</v>
      </c>
      <c r="H182" s="272">
        <v>1.38</v>
      </c>
      <c r="I182" s="272">
        <v>12.42</v>
      </c>
      <c r="J182" s="271"/>
      <c r="K182" s="270"/>
      <c r="L182" s="271"/>
      <c r="M182" s="270"/>
      <c r="N182" s="273"/>
      <c r="V182" s="228"/>
      <c r="W182" s="229"/>
      <c r="AA182" s="227" t="s">
        <v>471</v>
      </c>
      <c r="AC182" s="229"/>
      <c r="AD182" s="229"/>
    </row>
    <row r="183" spans="1:30" s="226" customFormat="1" ht="12" x14ac:dyDescent="0.2">
      <c r="A183" s="268"/>
      <c r="B183" s="267"/>
      <c r="C183" s="524" t="s">
        <v>472</v>
      </c>
      <c r="D183" s="524"/>
      <c r="E183" s="524"/>
      <c r="F183" s="276"/>
      <c r="G183" s="276"/>
      <c r="H183" s="276"/>
      <c r="I183" s="276"/>
      <c r="J183" s="277">
        <v>36.35</v>
      </c>
      <c r="K183" s="276"/>
      <c r="L183" s="277">
        <v>248.08</v>
      </c>
      <c r="M183" s="276"/>
      <c r="N183" s="278"/>
      <c r="V183" s="228"/>
      <c r="W183" s="229"/>
      <c r="AB183" s="227" t="s">
        <v>472</v>
      </c>
      <c r="AC183" s="229"/>
      <c r="AD183" s="229"/>
    </row>
    <row r="184" spans="1:30" s="226" customFormat="1" ht="12" x14ac:dyDescent="0.2">
      <c r="A184" s="268"/>
      <c r="B184" s="267"/>
      <c r="C184" s="521" t="s">
        <v>473</v>
      </c>
      <c r="D184" s="521"/>
      <c r="E184" s="521"/>
      <c r="F184" s="270"/>
      <c r="G184" s="270"/>
      <c r="H184" s="270"/>
      <c r="I184" s="270"/>
      <c r="J184" s="271"/>
      <c r="K184" s="270"/>
      <c r="L184" s="271">
        <v>132.76</v>
      </c>
      <c r="M184" s="270"/>
      <c r="N184" s="273">
        <v>2700</v>
      </c>
      <c r="V184" s="228"/>
      <c r="W184" s="229"/>
      <c r="AA184" s="227" t="s">
        <v>473</v>
      </c>
      <c r="AC184" s="229"/>
      <c r="AD184" s="229"/>
    </row>
    <row r="185" spans="1:30" s="226" customFormat="1" ht="33.75" x14ac:dyDescent="0.2">
      <c r="A185" s="268"/>
      <c r="B185" s="267" t="s">
        <v>782</v>
      </c>
      <c r="C185" s="521" t="s">
        <v>488</v>
      </c>
      <c r="D185" s="521"/>
      <c r="E185" s="521"/>
      <c r="F185" s="270" t="s">
        <v>645</v>
      </c>
      <c r="G185" s="279">
        <v>103</v>
      </c>
      <c r="H185" s="270"/>
      <c r="I185" s="279">
        <v>103</v>
      </c>
      <c r="J185" s="271"/>
      <c r="K185" s="270"/>
      <c r="L185" s="271">
        <v>136.74</v>
      </c>
      <c r="M185" s="270"/>
      <c r="N185" s="273">
        <v>2781</v>
      </c>
      <c r="V185" s="228"/>
      <c r="W185" s="229"/>
      <c r="AA185" s="227" t="s">
        <v>488</v>
      </c>
      <c r="AC185" s="229"/>
      <c r="AD185" s="229"/>
    </row>
    <row r="186" spans="1:30" s="226" customFormat="1" ht="33.75" x14ac:dyDescent="0.2">
      <c r="A186" s="268"/>
      <c r="B186" s="267" t="s">
        <v>783</v>
      </c>
      <c r="C186" s="521" t="s">
        <v>489</v>
      </c>
      <c r="D186" s="521"/>
      <c r="E186" s="521"/>
      <c r="F186" s="270" t="s">
        <v>645</v>
      </c>
      <c r="G186" s="279">
        <v>60</v>
      </c>
      <c r="H186" s="270"/>
      <c r="I186" s="279">
        <v>60</v>
      </c>
      <c r="J186" s="271"/>
      <c r="K186" s="270"/>
      <c r="L186" s="271">
        <v>79.66</v>
      </c>
      <c r="M186" s="270"/>
      <c r="N186" s="273">
        <v>1620</v>
      </c>
      <c r="V186" s="228"/>
      <c r="W186" s="229"/>
      <c r="AA186" s="227" t="s">
        <v>489</v>
      </c>
      <c r="AC186" s="229"/>
      <c r="AD186" s="229"/>
    </row>
    <row r="187" spans="1:30" s="226" customFormat="1" ht="12" x14ac:dyDescent="0.2">
      <c r="A187" s="280"/>
      <c r="B187" s="281"/>
      <c r="C187" s="523" t="s">
        <v>476</v>
      </c>
      <c r="D187" s="523"/>
      <c r="E187" s="523"/>
      <c r="F187" s="260"/>
      <c r="G187" s="260"/>
      <c r="H187" s="260"/>
      <c r="I187" s="260"/>
      <c r="J187" s="262"/>
      <c r="K187" s="260"/>
      <c r="L187" s="262">
        <v>464.48</v>
      </c>
      <c r="M187" s="276"/>
      <c r="N187" s="263">
        <v>8143</v>
      </c>
      <c r="V187" s="228"/>
      <c r="W187" s="229"/>
      <c r="AC187" s="229" t="s">
        <v>476</v>
      </c>
      <c r="AD187" s="229"/>
    </row>
    <row r="188" spans="1:30" s="226" customFormat="1" ht="22.5" x14ac:dyDescent="0.2">
      <c r="A188" s="258">
        <v>14</v>
      </c>
      <c r="B188" s="259" t="s">
        <v>799</v>
      </c>
      <c r="C188" s="523" t="s">
        <v>507</v>
      </c>
      <c r="D188" s="523"/>
      <c r="E188" s="523"/>
      <c r="F188" s="260" t="s">
        <v>649</v>
      </c>
      <c r="G188" s="260"/>
      <c r="H188" s="260"/>
      <c r="I188" s="282">
        <v>0.105</v>
      </c>
      <c r="J188" s="262"/>
      <c r="K188" s="260"/>
      <c r="L188" s="262"/>
      <c r="M188" s="260"/>
      <c r="N188" s="263"/>
      <c r="V188" s="228"/>
      <c r="W188" s="229" t="s">
        <v>507</v>
      </c>
      <c r="AC188" s="229"/>
      <c r="AD188" s="229"/>
    </row>
    <row r="189" spans="1:30" s="226" customFormat="1" ht="12" x14ac:dyDescent="0.2">
      <c r="A189" s="264"/>
      <c r="B189" s="265"/>
      <c r="C189" s="521" t="s">
        <v>501</v>
      </c>
      <c r="D189" s="521"/>
      <c r="E189" s="521"/>
      <c r="F189" s="521"/>
      <c r="G189" s="521"/>
      <c r="H189" s="521"/>
      <c r="I189" s="521"/>
      <c r="J189" s="521"/>
      <c r="K189" s="521"/>
      <c r="L189" s="521"/>
      <c r="M189" s="521"/>
      <c r="N189" s="525"/>
      <c r="V189" s="228"/>
      <c r="W189" s="229"/>
      <c r="X189" s="227" t="s">
        <v>501</v>
      </c>
      <c r="AC189" s="229"/>
      <c r="AD189" s="229"/>
    </row>
    <row r="190" spans="1:30" s="226" customFormat="1" ht="33.75" x14ac:dyDescent="0.2">
      <c r="A190" s="266"/>
      <c r="B190" s="267" t="s">
        <v>638</v>
      </c>
      <c r="C190" s="521" t="s">
        <v>468</v>
      </c>
      <c r="D190" s="521"/>
      <c r="E190" s="521"/>
      <c r="F190" s="521"/>
      <c r="G190" s="521"/>
      <c r="H190" s="521"/>
      <c r="I190" s="521"/>
      <c r="J190" s="521"/>
      <c r="K190" s="521"/>
      <c r="L190" s="521"/>
      <c r="M190" s="521"/>
      <c r="N190" s="525"/>
      <c r="V190" s="228"/>
      <c r="W190" s="229"/>
      <c r="Y190" s="227" t="s">
        <v>468</v>
      </c>
      <c r="AC190" s="229"/>
      <c r="AD190" s="229"/>
    </row>
    <row r="191" spans="1:30" s="226" customFormat="1" ht="22.5" x14ac:dyDescent="0.2">
      <c r="A191" s="266"/>
      <c r="B191" s="267" t="s">
        <v>640</v>
      </c>
      <c r="C191" s="521" t="s">
        <v>469</v>
      </c>
      <c r="D191" s="521"/>
      <c r="E191" s="521"/>
      <c r="F191" s="521"/>
      <c r="G191" s="521"/>
      <c r="H191" s="521"/>
      <c r="I191" s="521"/>
      <c r="J191" s="521"/>
      <c r="K191" s="521"/>
      <c r="L191" s="521"/>
      <c r="M191" s="521"/>
      <c r="N191" s="525"/>
      <c r="V191" s="228"/>
      <c r="W191" s="229"/>
      <c r="Y191" s="227" t="s">
        <v>469</v>
      </c>
      <c r="AC191" s="229"/>
      <c r="AD191" s="229"/>
    </row>
    <row r="192" spans="1:30" s="226" customFormat="1" ht="12" x14ac:dyDescent="0.2">
      <c r="A192" s="268"/>
      <c r="B192" s="269">
        <v>1</v>
      </c>
      <c r="C192" s="521" t="s">
        <v>470</v>
      </c>
      <c r="D192" s="521"/>
      <c r="E192" s="521"/>
      <c r="F192" s="270"/>
      <c r="G192" s="270"/>
      <c r="H192" s="270"/>
      <c r="I192" s="270"/>
      <c r="J192" s="271">
        <v>838.98</v>
      </c>
      <c r="K192" s="272">
        <v>1.38</v>
      </c>
      <c r="L192" s="271">
        <v>121.57</v>
      </c>
      <c r="M192" s="272">
        <v>20.34</v>
      </c>
      <c r="N192" s="273">
        <v>2473</v>
      </c>
      <c r="V192" s="228"/>
      <c r="W192" s="229"/>
      <c r="Z192" s="227" t="s">
        <v>470</v>
      </c>
      <c r="AC192" s="229"/>
      <c r="AD192" s="229"/>
    </row>
    <row r="193" spans="1:32" s="226" customFormat="1" ht="12" x14ac:dyDescent="0.2">
      <c r="A193" s="268"/>
      <c r="B193" s="267"/>
      <c r="C193" s="521" t="s">
        <v>471</v>
      </c>
      <c r="D193" s="521"/>
      <c r="E193" s="521"/>
      <c r="F193" s="270" t="s">
        <v>642</v>
      </c>
      <c r="G193" s="285">
        <v>88.5</v>
      </c>
      <c r="H193" s="272">
        <v>1.38</v>
      </c>
      <c r="I193" s="283">
        <v>12.823650000000001</v>
      </c>
      <c r="J193" s="271"/>
      <c r="K193" s="270"/>
      <c r="L193" s="271"/>
      <c r="M193" s="270"/>
      <c r="N193" s="273"/>
      <c r="V193" s="228"/>
      <c r="W193" s="229"/>
      <c r="AA193" s="227" t="s">
        <v>471</v>
      </c>
      <c r="AC193" s="229"/>
      <c r="AD193" s="229"/>
    </row>
    <row r="194" spans="1:32" s="226" customFormat="1" ht="12" x14ac:dyDescent="0.2">
      <c r="A194" s="268"/>
      <c r="B194" s="267"/>
      <c r="C194" s="524" t="s">
        <v>472</v>
      </c>
      <c r="D194" s="524"/>
      <c r="E194" s="524"/>
      <c r="F194" s="276"/>
      <c r="G194" s="276"/>
      <c r="H194" s="276"/>
      <c r="I194" s="276"/>
      <c r="J194" s="277">
        <v>838.98</v>
      </c>
      <c r="K194" s="276"/>
      <c r="L194" s="277">
        <v>121.57</v>
      </c>
      <c r="M194" s="276"/>
      <c r="N194" s="278"/>
      <c r="V194" s="228"/>
      <c r="W194" s="229"/>
      <c r="AB194" s="227" t="s">
        <v>472</v>
      </c>
      <c r="AC194" s="229"/>
      <c r="AD194" s="229"/>
    </row>
    <row r="195" spans="1:32" s="226" customFormat="1" ht="12" x14ac:dyDescent="0.2">
      <c r="A195" s="268"/>
      <c r="B195" s="267"/>
      <c r="C195" s="521" t="s">
        <v>473</v>
      </c>
      <c r="D195" s="521"/>
      <c r="E195" s="521"/>
      <c r="F195" s="270"/>
      <c r="G195" s="270"/>
      <c r="H195" s="270"/>
      <c r="I195" s="270"/>
      <c r="J195" s="271"/>
      <c r="K195" s="270"/>
      <c r="L195" s="271">
        <v>121.57</v>
      </c>
      <c r="M195" s="270"/>
      <c r="N195" s="273">
        <v>2473</v>
      </c>
      <c r="V195" s="228"/>
      <c r="W195" s="229"/>
      <c r="AA195" s="227" t="s">
        <v>473</v>
      </c>
      <c r="AC195" s="229"/>
      <c r="AD195" s="229"/>
    </row>
    <row r="196" spans="1:32" s="226" customFormat="1" ht="33.75" x14ac:dyDescent="0.2">
      <c r="A196" s="268"/>
      <c r="B196" s="267" t="s">
        <v>793</v>
      </c>
      <c r="C196" s="521" t="s">
        <v>502</v>
      </c>
      <c r="D196" s="521"/>
      <c r="E196" s="521"/>
      <c r="F196" s="270" t="s">
        <v>645</v>
      </c>
      <c r="G196" s="279">
        <v>89</v>
      </c>
      <c r="H196" s="270"/>
      <c r="I196" s="279">
        <v>89</v>
      </c>
      <c r="J196" s="271"/>
      <c r="K196" s="270"/>
      <c r="L196" s="271">
        <v>108.2</v>
      </c>
      <c r="M196" s="270"/>
      <c r="N196" s="273">
        <v>2201</v>
      </c>
      <c r="V196" s="228"/>
      <c r="W196" s="229"/>
      <c r="AA196" s="227" t="s">
        <v>502</v>
      </c>
      <c r="AC196" s="229"/>
      <c r="AD196" s="229"/>
    </row>
    <row r="197" spans="1:32" s="226" customFormat="1" ht="33.75" x14ac:dyDescent="0.2">
      <c r="A197" s="268"/>
      <c r="B197" s="267" t="s">
        <v>794</v>
      </c>
      <c r="C197" s="521" t="s">
        <v>503</v>
      </c>
      <c r="D197" s="521"/>
      <c r="E197" s="521"/>
      <c r="F197" s="270" t="s">
        <v>645</v>
      </c>
      <c r="G197" s="279">
        <v>40</v>
      </c>
      <c r="H197" s="270"/>
      <c r="I197" s="279">
        <v>40</v>
      </c>
      <c r="J197" s="271"/>
      <c r="K197" s="270"/>
      <c r="L197" s="271">
        <v>48.63</v>
      </c>
      <c r="M197" s="270"/>
      <c r="N197" s="273">
        <v>989</v>
      </c>
      <c r="V197" s="228"/>
      <c r="W197" s="229"/>
      <c r="AA197" s="227" t="s">
        <v>503</v>
      </c>
      <c r="AC197" s="229"/>
      <c r="AD197" s="229"/>
    </row>
    <row r="198" spans="1:32" s="226" customFormat="1" ht="12" x14ac:dyDescent="0.2">
      <c r="A198" s="280"/>
      <c r="B198" s="281"/>
      <c r="C198" s="523" t="s">
        <v>476</v>
      </c>
      <c r="D198" s="523"/>
      <c r="E198" s="523"/>
      <c r="F198" s="260"/>
      <c r="G198" s="260"/>
      <c r="H198" s="260"/>
      <c r="I198" s="260"/>
      <c r="J198" s="262"/>
      <c r="K198" s="260"/>
      <c r="L198" s="262">
        <v>278.39999999999998</v>
      </c>
      <c r="M198" s="276"/>
      <c r="N198" s="263">
        <v>5663</v>
      </c>
      <c r="V198" s="228"/>
      <c r="W198" s="229"/>
      <c r="AC198" s="229" t="s">
        <v>476</v>
      </c>
      <c r="AD198" s="229"/>
    </row>
    <row r="199" spans="1:32" s="226" customFormat="1" ht="1.5" customHeight="1" x14ac:dyDescent="0.2">
      <c r="A199" s="290"/>
      <c r="B199" s="281"/>
      <c r="C199" s="281"/>
      <c r="D199" s="281"/>
      <c r="E199" s="281"/>
      <c r="F199" s="290"/>
      <c r="G199" s="290"/>
      <c r="H199" s="290"/>
      <c r="I199" s="290"/>
      <c r="J199" s="291"/>
      <c r="K199" s="290"/>
      <c r="L199" s="291"/>
      <c r="M199" s="270"/>
      <c r="N199" s="291"/>
      <c r="V199" s="228"/>
      <c r="W199" s="229"/>
      <c r="AC199" s="229"/>
      <c r="AD199" s="229"/>
    </row>
    <row r="200" spans="1:32" s="226" customFormat="1" ht="12" x14ac:dyDescent="0.2">
      <c r="A200" s="292"/>
      <c r="B200" s="293"/>
      <c r="C200" s="523" t="s">
        <v>508</v>
      </c>
      <c r="D200" s="523"/>
      <c r="E200" s="523"/>
      <c r="F200" s="523"/>
      <c r="G200" s="523"/>
      <c r="H200" s="523"/>
      <c r="I200" s="523"/>
      <c r="J200" s="523"/>
      <c r="K200" s="523"/>
      <c r="L200" s="294">
        <v>14196.04</v>
      </c>
      <c r="M200" s="295"/>
      <c r="N200" s="296"/>
      <c r="V200" s="228"/>
      <c r="W200" s="229"/>
      <c r="AC200" s="229"/>
      <c r="AD200" s="229"/>
      <c r="AE200" s="229" t="s">
        <v>508</v>
      </c>
    </row>
    <row r="201" spans="1:32" s="226" customFormat="1" ht="12" x14ac:dyDescent="0.2">
      <c r="A201" s="526" t="s">
        <v>509</v>
      </c>
      <c r="B201" s="527"/>
      <c r="C201" s="527"/>
      <c r="D201" s="527"/>
      <c r="E201" s="527"/>
      <c r="F201" s="527"/>
      <c r="G201" s="527"/>
      <c r="H201" s="527"/>
      <c r="I201" s="527"/>
      <c r="J201" s="527"/>
      <c r="K201" s="527"/>
      <c r="L201" s="527"/>
      <c r="M201" s="527"/>
      <c r="N201" s="528"/>
      <c r="V201" s="228" t="s">
        <v>509</v>
      </c>
      <c r="W201" s="229"/>
      <c r="AC201" s="229"/>
      <c r="AD201" s="229"/>
      <c r="AE201" s="229"/>
    </row>
    <row r="202" spans="1:32" s="226" customFormat="1" ht="33.75" x14ac:dyDescent="0.2">
      <c r="A202" s="258">
        <v>15</v>
      </c>
      <c r="B202" s="259" t="s">
        <v>800</v>
      </c>
      <c r="C202" s="523" t="s">
        <v>510</v>
      </c>
      <c r="D202" s="523"/>
      <c r="E202" s="523"/>
      <c r="F202" s="260" t="s">
        <v>720</v>
      </c>
      <c r="G202" s="260"/>
      <c r="H202" s="260"/>
      <c r="I202" s="261">
        <v>0.63839999999999997</v>
      </c>
      <c r="J202" s="262">
        <v>162.07</v>
      </c>
      <c r="K202" s="260"/>
      <c r="L202" s="262">
        <v>103.47</v>
      </c>
      <c r="M202" s="288">
        <v>7.56</v>
      </c>
      <c r="N202" s="263">
        <v>782</v>
      </c>
      <c r="V202" s="228"/>
      <c r="W202" s="229" t="s">
        <v>510</v>
      </c>
      <c r="AC202" s="229"/>
      <c r="AD202" s="229"/>
      <c r="AE202" s="229"/>
    </row>
    <row r="203" spans="1:32" s="226" customFormat="1" ht="12" x14ac:dyDescent="0.2">
      <c r="A203" s="280"/>
      <c r="B203" s="281"/>
      <c r="C203" s="237" t="s">
        <v>801</v>
      </c>
      <c r="D203" s="297"/>
      <c r="E203" s="297"/>
      <c r="F203" s="290"/>
      <c r="G203" s="290"/>
      <c r="H203" s="290"/>
      <c r="I203" s="290"/>
      <c r="J203" s="298"/>
      <c r="K203" s="290"/>
      <c r="L203" s="298"/>
      <c r="M203" s="299"/>
      <c r="N203" s="300"/>
      <c r="V203" s="228"/>
      <c r="W203" s="229"/>
      <c r="AC203" s="229"/>
      <c r="AD203" s="229"/>
      <c r="AE203" s="229"/>
    </row>
    <row r="204" spans="1:32" s="226" customFormat="1" ht="22.5" x14ac:dyDescent="0.2">
      <c r="A204" s="258">
        <v>16</v>
      </c>
      <c r="B204" s="259" t="s">
        <v>802</v>
      </c>
      <c r="C204" s="523" t="s">
        <v>511</v>
      </c>
      <c r="D204" s="523"/>
      <c r="E204" s="523"/>
      <c r="F204" s="260" t="s">
        <v>720</v>
      </c>
      <c r="G204" s="260"/>
      <c r="H204" s="260"/>
      <c r="I204" s="284">
        <v>1</v>
      </c>
      <c r="J204" s="262">
        <v>191.06</v>
      </c>
      <c r="K204" s="260"/>
      <c r="L204" s="262">
        <v>191.06</v>
      </c>
      <c r="M204" s="288">
        <v>7.56</v>
      </c>
      <c r="N204" s="263">
        <v>1444</v>
      </c>
      <c r="V204" s="228"/>
      <c r="W204" s="229" t="s">
        <v>511</v>
      </c>
      <c r="AC204" s="229"/>
      <c r="AD204" s="229"/>
      <c r="AE204" s="229"/>
    </row>
    <row r="205" spans="1:32" s="226" customFormat="1" ht="12" x14ac:dyDescent="0.2">
      <c r="A205" s="280"/>
      <c r="B205" s="281"/>
      <c r="C205" s="237" t="s">
        <v>801</v>
      </c>
      <c r="D205" s="297"/>
      <c r="E205" s="297"/>
      <c r="F205" s="290"/>
      <c r="G205" s="290"/>
      <c r="H205" s="290"/>
      <c r="I205" s="290"/>
      <c r="J205" s="298"/>
      <c r="K205" s="290"/>
      <c r="L205" s="298"/>
      <c r="M205" s="299"/>
      <c r="N205" s="300"/>
      <c r="V205" s="228"/>
      <c r="W205" s="229"/>
      <c r="AC205" s="229"/>
      <c r="AD205" s="229"/>
      <c r="AE205" s="229"/>
    </row>
    <row r="206" spans="1:32" s="226" customFormat="1" ht="12" x14ac:dyDescent="0.2">
      <c r="A206" s="258">
        <v>17</v>
      </c>
      <c r="B206" s="259" t="s">
        <v>803</v>
      </c>
      <c r="C206" s="523" t="s">
        <v>512</v>
      </c>
      <c r="D206" s="523"/>
      <c r="E206" s="523"/>
      <c r="F206" s="260" t="s">
        <v>732</v>
      </c>
      <c r="G206" s="260"/>
      <c r="H206" s="260"/>
      <c r="I206" s="284">
        <v>4</v>
      </c>
      <c r="J206" s="262">
        <v>172.26</v>
      </c>
      <c r="K206" s="260"/>
      <c r="L206" s="262">
        <v>689.04</v>
      </c>
      <c r="M206" s="288">
        <v>7.56</v>
      </c>
      <c r="N206" s="263">
        <v>5209</v>
      </c>
      <c r="V206" s="228"/>
      <c r="W206" s="229" t="s">
        <v>512</v>
      </c>
      <c r="AC206" s="229"/>
      <c r="AD206" s="229"/>
      <c r="AE206" s="229"/>
    </row>
    <row r="207" spans="1:32" s="226" customFormat="1" ht="12" x14ac:dyDescent="0.2">
      <c r="A207" s="280"/>
      <c r="B207" s="281"/>
      <c r="C207" s="237" t="s">
        <v>804</v>
      </c>
      <c r="D207" s="297"/>
      <c r="E207" s="297"/>
      <c r="F207" s="290"/>
      <c r="G207" s="290"/>
      <c r="H207" s="290"/>
      <c r="I207" s="290"/>
      <c r="J207" s="298"/>
      <c r="K207" s="290"/>
      <c r="L207" s="298"/>
      <c r="M207" s="299"/>
      <c r="N207" s="300"/>
      <c r="V207" s="228"/>
      <c r="W207" s="229"/>
      <c r="AC207" s="229"/>
      <c r="AD207" s="229"/>
      <c r="AE207" s="229"/>
    </row>
    <row r="208" spans="1:32" s="226" customFormat="1" ht="12" x14ac:dyDescent="0.2">
      <c r="A208" s="264"/>
      <c r="B208" s="265"/>
      <c r="C208" s="521" t="s">
        <v>513</v>
      </c>
      <c r="D208" s="521"/>
      <c r="E208" s="521"/>
      <c r="F208" s="521"/>
      <c r="G208" s="521"/>
      <c r="H208" s="521"/>
      <c r="I208" s="521"/>
      <c r="J208" s="521"/>
      <c r="K208" s="521"/>
      <c r="L208" s="521"/>
      <c r="M208" s="521"/>
      <c r="N208" s="525"/>
      <c r="V208" s="228"/>
      <c r="W208" s="229"/>
      <c r="AC208" s="229"/>
      <c r="AD208" s="229"/>
      <c r="AE208" s="229"/>
      <c r="AF208" s="227" t="s">
        <v>513</v>
      </c>
    </row>
    <row r="209" spans="1:32" s="226" customFormat="1" ht="12" x14ac:dyDescent="0.2">
      <c r="A209" s="258">
        <v>18</v>
      </c>
      <c r="B209" s="259" t="s">
        <v>803</v>
      </c>
      <c r="C209" s="523" t="s">
        <v>514</v>
      </c>
      <c r="D209" s="523"/>
      <c r="E209" s="523"/>
      <c r="F209" s="260" t="s">
        <v>732</v>
      </c>
      <c r="G209" s="260"/>
      <c r="H209" s="260"/>
      <c r="I209" s="284">
        <v>2</v>
      </c>
      <c r="J209" s="262">
        <v>218.83</v>
      </c>
      <c r="K209" s="260"/>
      <c r="L209" s="262">
        <v>437.66</v>
      </c>
      <c r="M209" s="288">
        <v>7.56</v>
      </c>
      <c r="N209" s="263">
        <v>3309</v>
      </c>
      <c r="V209" s="228"/>
      <c r="W209" s="229" t="s">
        <v>514</v>
      </c>
      <c r="AC209" s="229"/>
      <c r="AD209" s="229"/>
      <c r="AE209" s="229"/>
    </row>
    <row r="210" spans="1:32" s="226" customFormat="1" ht="12" x14ac:dyDescent="0.2">
      <c r="A210" s="280"/>
      <c r="B210" s="281"/>
      <c r="C210" s="237" t="s">
        <v>804</v>
      </c>
      <c r="D210" s="297"/>
      <c r="E210" s="297"/>
      <c r="F210" s="290"/>
      <c r="G210" s="290"/>
      <c r="H210" s="290"/>
      <c r="I210" s="290"/>
      <c r="J210" s="298"/>
      <c r="K210" s="290"/>
      <c r="L210" s="298"/>
      <c r="M210" s="299"/>
      <c r="N210" s="300"/>
      <c r="V210" s="228"/>
      <c r="W210" s="229"/>
      <c r="AC210" s="229"/>
      <c r="AD210" s="229"/>
      <c r="AE210" s="229"/>
    </row>
    <row r="211" spans="1:32" s="226" customFormat="1" ht="12" x14ac:dyDescent="0.2">
      <c r="A211" s="264"/>
      <c r="B211" s="265"/>
      <c r="C211" s="521" t="s">
        <v>515</v>
      </c>
      <c r="D211" s="521"/>
      <c r="E211" s="521"/>
      <c r="F211" s="521"/>
      <c r="G211" s="521"/>
      <c r="H211" s="521"/>
      <c r="I211" s="521"/>
      <c r="J211" s="521"/>
      <c r="K211" s="521"/>
      <c r="L211" s="521"/>
      <c r="M211" s="521"/>
      <c r="N211" s="525"/>
      <c r="V211" s="228"/>
      <c r="W211" s="229"/>
      <c r="AC211" s="229"/>
      <c r="AD211" s="229"/>
      <c r="AE211" s="229"/>
      <c r="AF211" s="227" t="s">
        <v>515</v>
      </c>
    </row>
    <row r="212" spans="1:32" s="226" customFormat="1" ht="12" x14ac:dyDescent="0.2">
      <c r="A212" s="258">
        <v>19</v>
      </c>
      <c r="B212" s="259" t="s">
        <v>805</v>
      </c>
      <c r="C212" s="523" t="s">
        <v>516</v>
      </c>
      <c r="D212" s="523"/>
      <c r="E212" s="523"/>
      <c r="F212" s="260" t="s">
        <v>720</v>
      </c>
      <c r="G212" s="260"/>
      <c r="H212" s="260"/>
      <c r="I212" s="284">
        <v>3</v>
      </c>
      <c r="J212" s="262">
        <v>100.45</v>
      </c>
      <c r="K212" s="260"/>
      <c r="L212" s="262">
        <v>301.35000000000002</v>
      </c>
      <c r="M212" s="288">
        <v>7.56</v>
      </c>
      <c r="N212" s="263">
        <v>2278</v>
      </c>
      <c r="V212" s="228"/>
      <c r="W212" s="229" t="s">
        <v>516</v>
      </c>
      <c r="AC212" s="229"/>
      <c r="AD212" s="229"/>
      <c r="AE212" s="229"/>
    </row>
    <row r="213" spans="1:32" s="226" customFormat="1" ht="12" x14ac:dyDescent="0.2">
      <c r="A213" s="280"/>
      <c r="B213" s="281"/>
      <c r="C213" s="237" t="s">
        <v>806</v>
      </c>
      <c r="D213" s="297"/>
      <c r="E213" s="297"/>
      <c r="F213" s="290"/>
      <c r="G213" s="290"/>
      <c r="H213" s="290"/>
      <c r="I213" s="290"/>
      <c r="J213" s="298"/>
      <c r="K213" s="290"/>
      <c r="L213" s="298"/>
      <c r="M213" s="299"/>
      <c r="N213" s="300"/>
      <c r="V213" s="228"/>
      <c r="W213" s="229"/>
      <c r="AC213" s="229"/>
      <c r="AD213" s="229"/>
      <c r="AE213" s="229"/>
    </row>
    <row r="214" spans="1:32" s="226" customFormat="1" ht="12" x14ac:dyDescent="0.2">
      <c r="A214" s="529" t="s">
        <v>499</v>
      </c>
      <c r="B214" s="530"/>
      <c r="C214" s="530"/>
      <c r="D214" s="530"/>
      <c r="E214" s="530"/>
      <c r="F214" s="530"/>
      <c r="G214" s="530"/>
      <c r="H214" s="530"/>
      <c r="I214" s="530"/>
      <c r="J214" s="530"/>
      <c r="K214" s="530"/>
      <c r="L214" s="530"/>
      <c r="M214" s="530"/>
      <c r="N214" s="531"/>
      <c r="V214" s="228"/>
      <c r="W214" s="229"/>
      <c r="AC214" s="229"/>
      <c r="AD214" s="229" t="s">
        <v>499</v>
      </c>
      <c r="AE214" s="229"/>
    </row>
    <row r="215" spans="1:32" s="226" customFormat="1" ht="22.5" x14ac:dyDescent="0.2">
      <c r="A215" s="258">
        <v>20</v>
      </c>
      <c r="B215" s="259" t="s">
        <v>807</v>
      </c>
      <c r="C215" s="523" t="s">
        <v>517</v>
      </c>
      <c r="D215" s="523"/>
      <c r="E215" s="523"/>
      <c r="F215" s="260" t="s">
        <v>808</v>
      </c>
      <c r="G215" s="260"/>
      <c r="H215" s="260"/>
      <c r="I215" s="282">
        <v>4.4999999999999998E-2</v>
      </c>
      <c r="J215" s="262">
        <v>7265.8</v>
      </c>
      <c r="K215" s="260"/>
      <c r="L215" s="262">
        <v>326.95999999999998</v>
      </c>
      <c r="M215" s="288">
        <v>7.56</v>
      </c>
      <c r="N215" s="263">
        <v>2472</v>
      </c>
      <c r="V215" s="228"/>
      <c r="W215" s="229" t="s">
        <v>517</v>
      </c>
      <c r="AC215" s="229"/>
      <c r="AD215" s="229"/>
      <c r="AE215" s="229"/>
    </row>
    <row r="216" spans="1:32" s="226" customFormat="1" ht="12" x14ac:dyDescent="0.2">
      <c r="A216" s="280"/>
      <c r="B216" s="281"/>
      <c r="C216" s="237" t="s">
        <v>806</v>
      </c>
      <c r="D216" s="297"/>
      <c r="E216" s="297"/>
      <c r="F216" s="290"/>
      <c r="G216" s="290"/>
      <c r="H216" s="290"/>
      <c r="I216" s="290"/>
      <c r="J216" s="298"/>
      <c r="K216" s="290"/>
      <c r="L216" s="298"/>
      <c r="M216" s="299"/>
      <c r="N216" s="300"/>
      <c r="V216" s="228"/>
      <c r="W216" s="229"/>
      <c r="AC216" s="229"/>
      <c r="AD216" s="229"/>
      <c r="AE216" s="229"/>
    </row>
    <row r="217" spans="1:32" s="226" customFormat="1" ht="12" x14ac:dyDescent="0.2">
      <c r="A217" s="258">
        <v>21</v>
      </c>
      <c r="B217" s="259" t="s">
        <v>809</v>
      </c>
      <c r="C217" s="523" t="s">
        <v>518</v>
      </c>
      <c r="D217" s="523"/>
      <c r="E217" s="523"/>
      <c r="F217" s="260" t="s">
        <v>808</v>
      </c>
      <c r="G217" s="260"/>
      <c r="H217" s="260"/>
      <c r="I217" s="261">
        <v>7.85E-2</v>
      </c>
      <c r="J217" s="262">
        <v>6363.9</v>
      </c>
      <c r="K217" s="260"/>
      <c r="L217" s="262">
        <v>499.57</v>
      </c>
      <c r="M217" s="288">
        <v>7.56</v>
      </c>
      <c r="N217" s="263">
        <v>3777</v>
      </c>
      <c r="V217" s="228"/>
      <c r="W217" s="229" t="s">
        <v>518</v>
      </c>
      <c r="AC217" s="229"/>
      <c r="AD217" s="229"/>
      <c r="AE217" s="229"/>
    </row>
    <row r="218" spans="1:32" s="226" customFormat="1" ht="12" x14ac:dyDescent="0.2">
      <c r="A218" s="280"/>
      <c r="B218" s="281"/>
      <c r="C218" s="237" t="s">
        <v>806</v>
      </c>
      <c r="D218" s="297"/>
      <c r="E218" s="297"/>
      <c r="F218" s="290"/>
      <c r="G218" s="290"/>
      <c r="H218" s="290"/>
      <c r="I218" s="290"/>
      <c r="J218" s="298"/>
      <c r="K218" s="290"/>
      <c r="L218" s="298"/>
      <c r="M218" s="299"/>
      <c r="N218" s="300"/>
      <c r="V218" s="228"/>
      <c r="W218" s="229"/>
      <c r="AC218" s="229"/>
      <c r="AD218" s="229"/>
      <c r="AE218" s="229"/>
    </row>
    <row r="219" spans="1:32" s="226" customFormat="1" ht="12" x14ac:dyDescent="0.2">
      <c r="A219" s="264"/>
      <c r="B219" s="265"/>
      <c r="C219" s="521" t="s">
        <v>810</v>
      </c>
      <c r="D219" s="521"/>
      <c r="E219" s="521"/>
      <c r="F219" s="521"/>
      <c r="G219" s="521"/>
      <c r="H219" s="521"/>
      <c r="I219" s="521"/>
      <c r="J219" s="521"/>
      <c r="K219" s="521"/>
      <c r="L219" s="521"/>
      <c r="M219" s="521"/>
      <c r="N219" s="525"/>
      <c r="V219" s="228"/>
      <c r="W219" s="229"/>
      <c r="X219" s="227" t="s">
        <v>810</v>
      </c>
      <c r="AC219" s="229"/>
      <c r="AD219" s="229"/>
      <c r="AE219" s="229"/>
    </row>
    <row r="220" spans="1:32" s="226" customFormat="1" ht="1.5" customHeight="1" x14ac:dyDescent="0.2">
      <c r="A220" s="290"/>
      <c r="B220" s="281"/>
      <c r="C220" s="281"/>
      <c r="D220" s="281"/>
      <c r="E220" s="281"/>
      <c r="F220" s="290"/>
      <c r="G220" s="290"/>
      <c r="H220" s="290"/>
      <c r="I220" s="290"/>
      <c r="J220" s="291"/>
      <c r="K220" s="290"/>
      <c r="L220" s="291"/>
      <c r="M220" s="270"/>
      <c r="N220" s="291"/>
      <c r="V220" s="228"/>
      <c r="W220" s="229"/>
      <c r="AC220" s="229"/>
      <c r="AD220" s="229"/>
      <c r="AE220" s="229"/>
    </row>
    <row r="221" spans="1:32" s="226" customFormat="1" ht="12" x14ac:dyDescent="0.2">
      <c r="A221" s="292"/>
      <c r="B221" s="293"/>
      <c r="C221" s="523" t="s">
        <v>519</v>
      </c>
      <c r="D221" s="523"/>
      <c r="E221" s="523"/>
      <c r="F221" s="523"/>
      <c r="G221" s="523"/>
      <c r="H221" s="523"/>
      <c r="I221" s="523"/>
      <c r="J221" s="523"/>
      <c r="K221" s="523"/>
      <c r="L221" s="294">
        <v>2549.11</v>
      </c>
      <c r="M221" s="295"/>
      <c r="N221" s="296"/>
      <c r="V221" s="228"/>
      <c r="W221" s="229"/>
      <c r="AC221" s="229"/>
      <c r="AD221" s="229"/>
      <c r="AE221" s="229" t="s">
        <v>519</v>
      </c>
    </row>
    <row r="222" spans="1:32" s="226" customFormat="1" ht="12" x14ac:dyDescent="0.2">
      <c r="A222" s="526" t="s">
        <v>520</v>
      </c>
      <c r="B222" s="527"/>
      <c r="C222" s="527"/>
      <c r="D222" s="527"/>
      <c r="E222" s="527"/>
      <c r="F222" s="527"/>
      <c r="G222" s="527"/>
      <c r="H222" s="527"/>
      <c r="I222" s="527"/>
      <c r="J222" s="527"/>
      <c r="K222" s="527"/>
      <c r="L222" s="527"/>
      <c r="M222" s="527"/>
      <c r="N222" s="528"/>
      <c r="V222" s="228" t="s">
        <v>520</v>
      </c>
      <c r="W222" s="229"/>
      <c r="AC222" s="229"/>
      <c r="AD222" s="229"/>
      <c r="AE222" s="229"/>
    </row>
    <row r="223" spans="1:32" s="226" customFormat="1" ht="22.5" x14ac:dyDescent="0.2">
      <c r="A223" s="318" t="s">
        <v>811</v>
      </c>
      <c r="B223" s="259" t="s">
        <v>803</v>
      </c>
      <c r="C223" s="523" t="s">
        <v>812</v>
      </c>
      <c r="D223" s="523"/>
      <c r="E223" s="523"/>
      <c r="F223" s="260" t="s">
        <v>732</v>
      </c>
      <c r="G223" s="260"/>
      <c r="H223" s="260"/>
      <c r="I223" s="284">
        <v>1</v>
      </c>
      <c r="J223" s="262">
        <v>252299.78</v>
      </c>
      <c r="K223" s="319">
        <v>1.04236</v>
      </c>
      <c r="L223" s="262">
        <v>262987.2</v>
      </c>
      <c r="M223" s="288">
        <v>6.16</v>
      </c>
      <c r="N223" s="263">
        <v>1620001</v>
      </c>
      <c r="V223" s="228"/>
      <c r="W223" s="229" t="s">
        <v>812</v>
      </c>
      <c r="AC223" s="229"/>
      <c r="AD223" s="229"/>
      <c r="AE223" s="229"/>
    </row>
    <row r="224" spans="1:32" s="226" customFormat="1" ht="12" x14ac:dyDescent="0.2">
      <c r="A224" s="280"/>
      <c r="B224" s="281"/>
      <c r="C224" s="237" t="s">
        <v>813</v>
      </c>
      <c r="D224" s="297"/>
      <c r="E224" s="297"/>
      <c r="F224" s="290"/>
      <c r="G224" s="290"/>
      <c r="H224" s="290"/>
      <c r="I224" s="290"/>
      <c r="J224" s="298"/>
      <c r="K224" s="290"/>
      <c r="L224" s="298"/>
      <c r="M224" s="299"/>
      <c r="N224" s="300"/>
      <c r="V224" s="228"/>
      <c r="W224" s="229"/>
      <c r="AC224" s="229"/>
      <c r="AD224" s="229"/>
      <c r="AE224" s="229"/>
    </row>
    <row r="225" spans="1:32" s="226" customFormat="1" ht="12" x14ac:dyDescent="0.2">
      <c r="A225" s="264"/>
      <c r="B225" s="265"/>
      <c r="C225" s="521" t="s">
        <v>814</v>
      </c>
      <c r="D225" s="521"/>
      <c r="E225" s="521"/>
      <c r="F225" s="521"/>
      <c r="G225" s="521"/>
      <c r="H225" s="521"/>
      <c r="I225" s="521"/>
      <c r="J225" s="521"/>
      <c r="K225" s="521"/>
      <c r="L225" s="521"/>
      <c r="M225" s="521"/>
      <c r="N225" s="525"/>
      <c r="V225" s="228"/>
      <c r="W225" s="229"/>
      <c r="AC225" s="229"/>
      <c r="AD225" s="229"/>
      <c r="AE225" s="229"/>
      <c r="AF225" s="227" t="s">
        <v>814</v>
      </c>
    </row>
    <row r="226" spans="1:32" s="226" customFormat="1" ht="22.5" x14ac:dyDescent="0.2">
      <c r="A226" s="266"/>
      <c r="B226" s="267" t="s">
        <v>815</v>
      </c>
      <c r="C226" s="521" t="s">
        <v>521</v>
      </c>
      <c r="D226" s="521"/>
      <c r="E226" s="521"/>
      <c r="F226" s="521"/>
      <c r="G226" s="521"/>
      <c r="H226" s="521"/>
      <c r="I226" s="521"/>
      <c r="J226" s="521"/>
      <c r="K226" s="521"/>
      <c r="L226" s="521"/>
      <c r="M226" s="521"/>
      <c r="N226" s="525"/>
      <c r="V226" s="228"/>
      <c r="W226" s="229"/>
      <c r="Y226" s="227" t="s">
        <v>521</v>
      </c>
      <c r="AC226" s="229"/>
      <c r="AD226" s="229"/>
      <c r="AE226" s="229"/>
    </row>
    <row r="227" spans="1:32" s="226" customFormat="1" ht="22.5" x14ac:dyDescent="0.2">
      <c r="A227" s="266"/>
      <c r="B227" s="267" t="s">
        <v>816</v>
      </c>
      <c r="C227" s="521" t="s">
        <v>522</v>
      </c>
      <c r="D227" s="521"/>
      <c r="E227" s="521"/>
      <c r="F227" s="521"/>
      <c r="G227" s="521"/>
      <c r="H227" s="521"/>
      <c r="I227" s="521"/>
      <c r="J227" s="521"/>
      <c r="K227" s="521"/>
      <c r="L227" s="521"/>
      <c r="M227" s="521"/>
      <c r="N227" s="525"/>
      <c r="V227" s="228"/>
      <c r="W227" s="229"/>
      <c r="Y227" s="227" t="s">
        <v>522</v>
      </c>
      <c r="AC227" s="229"/>
      <c r="AD227" s="229"/>
      <c r="AE227" s="229"/>
    </row>
    <row r="228" spans="1:32" s="226" customFormat="1" ht="1.5" customHeight="1" x14ac:dyDescent="0.2">
      <c r="A228" s="290"/>
      <c r="B228" s="281"/>
      <c r="C228" s="281"/>
      <c r="D228" s="281"/>
      <c r="E228" s="281"/>
      <c r="F228" s="290"/>
      <c r="G228" s="290"/>
      <c r="H228" s="290"/>
      <c r="I228" s="290"/>
      <c r="J228" s="291"/>
      <c r="K228" s="290"/>
      <c r="L228" s="291"/>
      <c r="M228" s="270"/>
      <c r="N228" s="291"/>
      <c r="V228" s="228"/>
      <c r="W228" s="229"/>
      <c r="AC228" s="229"/>
      <c r="AD228" s="229"/>
      <c r="AE228" s="229"/>
    </row>
    <row r="229" spans="1:32" s="226" customFormat="1" ht="12" x14ac:dyDescent="0.2">
      <c r="A229" s="292"/>
      <c r="B229" s="293"/>
      <c r="C229" s="523" t="s">
        <v>523</v>
      </c>
      <c r="D229" s="523"/>
      <c r="E229" s="523"/>
      <c r="F229" s="523"/>
      <c r="G229" s="523"/>
      <c r="H229" s="523"/>
      <c r="I229" s="523"/>
      <c r="J229" s="523"/>
      <c r="K229" s="523"/>
      <c r="L229" s="294">
        <v>262987.2</v>
      </c>
      <c r="M229" s="295"/>
      <c r="N229" s="296"/>
      <c r="V229" s="228"/>
      <c r="W229" s="229"/>
      <c r="AC229" s="229"/>
      <c r="AD229" s="229"/>
      <c r="AE229" s="229" t="s">
        <v>523</v>
      </c>
    </row>
    <row r="230" spans="1:32" s="226" customFormat="1" ht="12" x14ac:dyDescent="0.2">
      <c r="A230" s="526" t="s">
        <v>524</v>
      </c>
      <c r="B230" s="527"/>
      <c r="C230" s="527"/>
      <c r="D230" s="527"/>
      <c r="E230" s="527"/>
      <c r="F230" s="527"/>
      <c r="G230" s="527"/>
      <c r="H230" s="527"/>
      <c r="I230" s="527"/>
      <c r="J230" s="527"/>
      <c r="K230" s="527"/>
      <c r="L230" s="527"/>
      <c r="M230" s="527"/>
      <c r="N230" s="528"/>
      <c r="V230" s="228" t="s">
        <v>524</v>
      </c>
      <c r="W230" s="229"/>
      <c r="AC230" s="229"/>
      <c r="AD230" s="229"/>
      <c r="AE230" s="229"/>
    </row>
    <row r="231" spans="1:32" s="226" customFormat="1" ht="45" x14ac:dyDescent="0.2">
      <c r="A231" s="258">
        <v>23</v>
      </c>
      <c r="B231" s="259" t="s">
        <v>817</v>
      </c>
      <c r="C231" s="523" t="s">
        <v>525</v>
      </c>
      <c r="D231" s="523"/>
      <c r="E231" s="523"/>
      <c r="F231" s="260" t="s">
        <v>687</v>
      </c>
      <c r="G231" s="260"/>
      <c r="H231" s="260"/>
      <c r="I231" s="284">
        <v>1</v>
      </c>
      <c r="J231" s="262"/>
      <c r="K231" s="260"/>
      <c r="L231" s="262"/>
      <c r="M231" s="260"/>
      <c r="N231" s="263"/>
      <c r="V231" s="228"/>
      <c r="W231" s="229" t="s">
        <v>525</v>
      </c>
      <c r="AC231" s="229"/>
      <c r="AD231" s="229"/>
      <c r="AE231" s="229"/>
    </row>
    <row r="232" spans="1:32" s="226" customFormat="1" ht="45" x14ac:dyDescent="0.2">
      <c r="A232" s="266"/>
      <c r="B232" s="267" t="s">
        <v>744</v>
      </c>
      <c r="C232" s="521" t="s">
        <v>526</v>
      </c>
      <c r="D232" s="521"/>
      <c r="E232" s="521"/>
      <c r="F232" s="521"/>
      <c r="G232" s="521"/>
      <c r="H232" s="521"/>
      <c r="I232" s="521"/>
      <c r="J232" s="521"/>
      <c r="K232" s="521"/>
      <c r="L232" s="521"/>
      <c r="M232" s="521"/>
      <c r="N232" s="525"/>
      <c r="V232" s="228"/>
      <c r="W232" s="229"/>
      <c r="Y232" s="227" t="s">
        <v>526</v>
      </c>
      <c r="AC232" s="229"/>
      <c r="AD232" s="229"/>
      <c r="AE232" s="229"/>
    </row>
    <row r="233" spans="1:32" s="226" customFormat="1" ht="12" x14ac:dyDescent="0.2">
      <c r="A233" s="268"/>
      <c r="B233" s="269">
        <v>1</v>
      </c>
      <c r="C233" s="521" t="s">
        <v>470</v>
      </c>
      <c r="D233" s="521"/>
      <c r="E233" s="521"/>
      <c r="F233" s="270"/>
      <c r="G233" s="270"/>
      <c r="H233" s="270"/>
      <c r="I233" s="270"/>
      <c r="J233" s="271">
        <v>103.26</v>
      </c>
      <c r="K233" s="285">
        <v>1.3</v>
      </c>
      <c r="L233" s="271">
        <v>134.24</v>
      </c>
      <c r="M233" s="272">
        <v>20.34</v>
      </c>
      <c r="N233" s="273">
        <v>2730</v>
      </c>
      <c r="V233" s="228"/>
      <c r="W233" s="229"/>
      <c r="Z233" s="227" t="s">
        <v>470</v>
      </c>
      <c r="AC233" s="229"/>
      <c r="AD233" s="229"/>
      <c r="AE233" s="229"/>
    </row>
    <row r="234" spans="1:32" s="226" customFormat="1" ht="12" x14ac:dyDescent="0.2">
      <c r="A234" s="268"/>
      <c r="B234" s="267"/>
      <c r="C234" s="521" t="s">
        <v>471</v>
      </c>
      <c r="D234" s="521"/>
      <c r="E234" s="521"/>
      <c r="F234" s="270" t="s">
        <v>642</v>
      </c>
      <c r="G234" s="285">
        <v>6.3</v>
      </c>
      <c r="H234" s="285">
        <v>1.3</v>
      </c>
      <c r="I234" s="272">
        <v>8.19</v>
      </c>
      <c r="J234" s="271"/>
      <c r="K234" s="270"/>
      <c r="L234" s="271"/>
      <c r="M234" s="270"/>
      <c r="N234" s="273"/>
      <c r="V234" s="228"/>
      <c r="W234" s="229"/>
      <c r="AA234" s="227" t="s">
        <v>471</v>
      </c>
      <c r="AC234" s="229"/>
      <c r="AD234" s="229"/>
      <c r="AE234" s="229"/>
    </row>
    <row r="235" spans="1:32" s="226" customFormat="1" ht="12" x14ac:dyDescent="0.2">
      <c r="A235" s="268"/>
      <c r="B235" s="267"/>
      <c r="C235" s="524" t="s">
        <v>472</v>
      </c>
      <c r="D235" s="524"/>
      <c r="E235" s="524"/>
      <c r="F235" s="276"/>
      <c r="G235" s="276"/>
      <c r="H235" s="276"/>
      <c r="I235" s="276"/>
      <c r="J235" s="277">
        <v>103.26</v>
      </c>
      <c r="K235" s="276"/>
      <c r="L235" s="277">
        <v>134.24</v>
      </c>
      <c r="M235" s="276"/>
      <c r="N235" s="278"/>
      <c r="V235" s="228"/>
      <c r="W235" s="229"/>
      <c r="AB235" s="227" t="s">
        <v>472</v>
      </c>
      <c r="AC235" s="229"/>
      <c r="AD235" s="229"/>
      <c r="AE235" s="229"/>
    </row>
    <row r="236" spans="1:32" s="226" customFormat="1" ht="12" x14ac:dyDescent="0.2">
      <c r="A236" s="268"/>
      <c r="B236" s="267"/>
      <c r="C236" s="521" t="s">
        <v>473</v>
      </c>
      <c r="D236" s="521"/>
      <c r="E236" s="521"/>
      <c r="F236" s="270"/>
      <c r="G236" s="270"/>
      <c r="H236" s="270"/>
      <c r="I236" s="270"/>
      <c r="J236" s="271"/>
      <c r="K236" s="270"/>
      <c r="L236" s="271">
        <v>134.24</v>
      </c>
      <c r="M236" s="270"/>
      <c r="N236" s="273">
        <v>2730</v>
      </c>
      <c r="V236" s="228"/>
      <c r="W236" s="229"/>
      <c r="AA236" s="227" t="s">
        <v>473</v>
      </c>
      <c r="AC236" s="229"/>
      <c r="AD236" s="229"/>
      <c r="AE236" s="229"/>
    </row>
    <row r="237" spans="1:32" s="226" customFormat="1" ht="33.75" x14ac:dyDescent="0.2">
      <c r="A237" s="268"/>
      <c r="B237" s="267" t="s">
        <v>746</v>
      </c>
      <c r="C237" s="521" t="s">
        <v>527</v>
      </c>
      <c r="D237" s="521"/>
      <c r="E237" s="521"/>
      <c r="F237" s="270" t="s">
        <v>645</v>
      </c>
      <c r="G237" s="279">
        <v>74</v>
      </c>
      <c r="H237" s="270"/>
      <c r="I237" s="279">
        <v>74</v>
      </c>
      <c r="J237" s="271"/>
      <c r="K237" s="270"/>
      <c r="L237" s="271">
        <v>99.34</v>
      </c>
      <c r="M237" s="270"/>
      <c r="N237" s="273">
        <v>2020</v>
      </c>
      <c r="V237" s="228"/>
      <c r="W237" s="229"/>
      <c r="AA237" s="227" t="s">
        <v>527</v>
      </c>
      <c r="AC237" s="229"/>
      <c r="AD237" s="229"/>
      <c r="AE237" s="229"/>
    </row>
    <row r="238" spans="1:32" s="226" customFormat="1" ht="33.75" x14ac:dyDescent="0.2">
      <c r="A238" s="268"/>
      <c r="B238" s="267" t="s">
        <v>747</v>
      </c>
      <c r="C238" s="521" t="s">
        <v>528</v>
      </c>
      <c r="D238" s="521"/>
      <c r="E238" s="521"/>
      <c r="F238" s="270" t="s">
        <v>645</v>
      </c>
      <c r="G238" s="279">
        <v>36</v>
      </c>
      <c r="H238" s="270"/>
      <c r="I238" s="279">
        <v>36</v>
      </c>
      <c r="J238" s="271"/>
      <c r="K238" s="270"/>
      <c r="L238" s="271">
        <v>48.33</v>
      </c>
      <c r="M238" s="270"/>
      <c r="N238" s="273">
        <v>983</v>
      </c>
      <c r="V238" s="228"/>
      <c r="W238" s="229"/>
      <c r="AA238" s="227" t="s">
        <v>528</v>
      </c>
      <c r="AC238" s="229"/>
      <c r="AD238" s="229"/>
      <c r="AE238" s="229"/>
    </row>
    <row r="239" spans="1:32" s="226" customFormat="1" ht="12" x14ac:dyDescent="0.2">
      <c r="A239" s="280"/>
      <c r="B239" s="281"/>
      <c r="C239" s="523" t="s">
        <v>476</v>
      </c>
      <c r="D239" s="523"/>
      <c r="E239" s="523"/>
      <c r="F239" s="260"/>
      <c r="G239" s="260"/>
      <c r="H239" s="260"/>
      <c r="I239" s="260"/>
      <c r="J239" s="262"/>
      <c r="K239" s="260"/>
      <c r="L239" s="262">
        <v>281.91000000000003</v>
      </c>
      <c r="M239" s="276"/>
      <c r="N239" s="263">
        <v>5733</v>
      </c>
      <c r="V239" s="228"/>
      <c r="W239" s="229"/>
      <c r="AC239" s="229" t="s">
        <v>476</v>
      </c>
      <c r="AD239" s="229"/>
      <c r="AE239" s="229"/>
    </row>
    <row r="240" spans="1:32" s="226" customFormat="1" ht="33.75" x14ac:dyDescent="0.2">
      <c r="A240" s="258">
        <v>24</v>
      </c>
      <c r="B240" s="259" t="s">
        <v>818</v>
      </c>
      <c r="C240" s="523" t="s">
        <v>529</v>
      </c>
      <c r="D240" s="523"/>
      <c r="E240" s="523"/>
      <c r="F240" s="260" t="s">
        <v>687</v>
      </c>
      <c r="G240" s="260"/>
      <c r="H240" s="260"/>
      <c r="I240" s="284">
        <v>3</v>
      </c>
      <c r="J240" s="262"/>
      <c r="K240" s="260"/>
      <c r="L240" s="262"/>
      <c r="M240" s="260"/>
      <c r="N240" s="263"/>
      <c r="V240" s="228"/>
      <c r="W240" s="229" t="s">
        <v>529</v>
      </c>
      <c r="AC240" s="229"/>
      <c r="AD240" s="229"/>
      <c r="AE240" s="229"/>
    </row>
    <row r="241" spans="1:31" s="226" customFormat="1" ht="45" x14ac:dyDescent="0.2">
      <c r="A241" s="266"/>
      <c r="B241" s="267" t="s">
        <v>744</v>
      </c>
      <c r="C241" s="521" t="s">
        <v>526</v>
      </c>
      <c r="D241" s="521"/>
      <c r="E241" s="521"/>
      <c r="F241" s="521"/>
      <c r="G241" s="521"/>
      <c r="H241" s="521"/>
      <c r="I241" s="521"/>
      <c r="J241" s="521"/>
      <c r="K241" s="521"/>
      <c r="L241" s="521"/>
      <c r="M241" s="521"/>
      <c r="N241" s="525"/>
      <c r="V241" s="228"/>
      <c r="W241" s="229"/>
      <c r="Y241" s="227" t="s">
        <v>526</v>
      </c>
      <c r="AC241" s="229"/>
      <c r="AD241" s="229"/>
      <c r="AE241" s="229"/>
    </row>
    <row r="242" spans="1:31" s="226" customFormat="1" ht="12" x14ac:dyDescent="0.2">
      <c r="A242" s="268"/>
      <c r="B242" s="269">
        <v>1</v>
      </c>
      <c r="C242" s="521" t="s">
        <v>470</v>
      </c>
      <c r="D242" s="521"/>
      <c r="E242" s="521"/>
      <c r="F242" s="270"/>
      <c r="G242" s="270"/>
      <c r="H242" s="270"/>
      <c r="I242" s="270"/>
      <c r="J242" s="271">
        <v>124.16</v>
      </c>
      <c r="K242" s="285">
        <v>1.3</v>
      </c>
      <c r="L242" s="271">
        <v>484.22</v>
      </c>
      <c r="M242" s="272">
        <v>20.34</v>
      </c>
      <c r="N242" s="273">
        <v>9849</v>
      </c>
      <c r="V242" s="228"/>
      <c r="W242" s="229"/>
      <c r="Z242" s="227" t="s">
        <v>470</v>
      </c>
      <c r="AC242" s="229"/>
      <c r="AD242" s="229"/>
      <c r="AE242" s="229"/>
    </row>
    <row r="243" spans="1:31" s="226" customFormat="1" ht="12" x14ac:dyDescent="0.2">
      <c r="A243" s="268"/>
      <c r="B243" s="267"/>
      <c r="C243" s="521" t="s">
        <v>471</v>
      </c>
      <c r="D243" s="521"/>
      <c r="E243" s="521"/>
      <c r="F243" s="270" t="s">
        <v>642</v>
      </c>
      <c r="G243" s="285">
        <v>8.1</v>
      </c>
      <c r="H243" s="285">
        <v>1.3</v>
      </c>
      <c r="I243" s="272">
        <v>31.59</v>
      </c>
      <c r="J243" s="271"/>
      <c r="K243" s="270"/>
      <c r="L243" s="271"/>
      <c r="M243" s="270"/>
      <c r="N243" s="273"/>
      <c r="V243" s="228"/>
      <c r="W243" s="229"/>
      <c r="AA243" s="227" t="s">
        <v>471</v>
      </c>
      <c r="AC243" s="229"/>
      <c r="AD243" s="229"/>
      <c r="AE243" s="229"/>
    </row>
    <row r="244" spans="1:31" s="226" customFormat="1" ht="12" x14ac:dyDescent="0.2">
      <c r="A244" s="268"/>
      <c r="B244" s="267"/>
      <c r="C244" s="524" t="s">
        <v>472</v>
      </c>
      <c r="D244" s="524"/>
      <c r="E244" s="524"/>
      <c r="F244" s="276"/>
      <c r="G244" s="276"/>
      <c r="H244" s="276"/>
      <c r="I244" s="276"/>
      <c r="J244" s="277">
        <v>124.16</v>
      </c>
      <c r="K244" s="276"/>
      <c r="L244" s="277">
        <v>484.22</v>
      </c>
      <c r="M244" s="276"/>
      <c r="N244" s="278"/>
      <c r="V244" s="228"/>
      <c r="W244" s="229"/>
      <c r="AB244" s="227" t="s">
        <v>472</v>
      </c>
      <c r="AC244" s="229"/>
      <c r="AD244" s="229"/>
      <c r="AE244" s="229"/>
    </row>
    <row r="245" spans="1:31" s="226" customFormat="1" ht="12" x14ac:dyDescent="0.2">
      <c r="A245" s="268"/>
      <c r="B245" s="267"/>
      <c r="C245" s="521" t="s">
        <v>473</v>
      </c>
      <c r="D245" s="521"/>
      <c r="E245" s="521"/>
      <c r="F245" s="270"/>
      <c r="G245" s="270"/>
      <c r="H245" s="270"/>
      <c r="I245" s="270"/>
      <c r="J245" s="271"/>
      <c r="K245" s="270"/>
      <c r="L245" s="271">
        <v>484.22</v>
      </c>
      <c r="M245" s="270"/>
      <c r="N245" s="273">
        <v>9849</v>
      </c>
      <c r="V245" s="228"/>
      <c r="W245" s="229"/>
      <c r="AA245" s="227" t="s">
        <v>473</v>
      </c>
      <c r="AC245" s="229"/>
      <c r="AD245" s="229"/>
      <c r="AE245" s="229"/>
    </row>
    <row r="246" spans="1:31" s="226" customFormat="1" ht="33.75" x14ac:dyDescent="0.2">
      <c r="A246" s="268"/>
      <c r="B246" s="267" t="s">
        <v>746</v>
      </c>
      <c r="C246" s="521" t="s">
        <v>527</v>
      </c>
      <c r="D246" s="521"/>
      <c r="E246" s="521"/>
      <c r="F246" s="270" t="s">
        <v>645</v>
      </c>
      <c r="G246" s="279">
        <v>74</v>
      </c>
      <c r="H246" s="270"/>
      <c r="I246" s="279">
        <v>74</v>
      </c>
      <c r="J246" s="271"/>
      <c r="K246" s="270"/>
      <c r="L246" s="271">
        <v>358.32</v>
      </c>
      <c r="M246" s="270"/>
      <c r="N246" s="273">
        <v>7288</v>
      </c>
      <c r="V246" s="228"/>
      <c r="W246" s="229"/>
      <c r="AA246" s="227" t="s">
        <v>527</v>
      </c>
      <c r="AC246" s="229"/>
      <c r="AD246" s="229"/>
      <c r="AE246" s="229"/>
    </row>
    <row r="247" spans="1:31" s="226" customFormat="1" ht="33.75" x14ac:dyDescent="0.2">
      <c r="A247" s="268"/>
      <c r="B247" s="267" t="s">
        <v>747</v>
      </c>
      <c r="C247" s="521" t="s">
        <v>528</v>
      </c>
      <c r="D247" s="521"/>
      <c r="E247" s="521"/>
      <c r="F247" s="270" t="s">
        <v>645</v>
      </c>
      <c r="G247" s="279">
        <v>36</v>
      </c>
      <c r="H247" s="270"/>
      <c r="I247" s="279">
        <v>36</v>
      </c>
      <c r="J247" s="271"/>
      <c r="K247" s="270"/>
      <c r="L247" s="271">
        <v>174.32</v>
      </c>
      <c r="M247" s="270"/>
      <c r="N247" s="273">
        <v>3546</v>
      </c>
      <c r="V247" s="228"/>
      <c r="W247" s="229"/>
      <c r="AA247" s="227" t="s">
        <v>528</v>
      </c>
      <c r="AC247" s="229"/>
      <c r="AD247" s="229"/>
      <c r="AE247" s="229"/>
    </row>
    <row r="248" spans="1:31" s="226" customFormat="1" ht="12" x14ac:dyDescent="0.2">
      <c r="A248" s="280"/>
      <c r="B248" s="281"/>
      <c r="C248" s="523" t="s">
        <v>476</v>
      </c>
      <c r="D248" s="523"/>
      <c r="E248" s="523"/>
      <c r="F248" s="260"/>
      <c r="G248" s="260"/>
      <c r="H248" s="260"/>
      <c r="I248" s="260"/>
      <c r="J248" s="262"/>
      <c r="K248" s="260"/>
      <c r="L248" s="262">
        <v>1016.86</v>
      </c>
      <c r="M248" s="276"/>
      <c r="N248" s="263">
        <v>20683</v>
      </c>
      <c r="V248" s="228"/>
      <c r="W248" s="229"/>
      <c r="AC248" s="229" t="s">
        <v>476</v>
      </c>
      <c r="AD248" s="229"/>
      <c r="AE248" s="229"/>
    </row>
    <row r="249" spans="1:31" s="226" customFormat="1" ht="33.75" x14ac:dyDescent="0.2">
      <c r="A249" s="258">
        <v>25</v>
      </c>
      <c r="B249" s="259" t="s">
        <v>819</v>
      </c>
      <c r="C249" s="523" t="s">
        <v>530</v>
      </c>
      <c r="D249" s="523"/>
      <c r="E249" s="523"/>
      <c r="F249" s="260" t="s">
        <v>820</v>
      </c>
      <c r="G249" s="260"/>
      <c r="H249" s="260"/>
      <c r="I249" s="284">
        <v>9</v>
      </c>
      <c r="J249" s="262"/>
      <c r="K249" s="260"/>
      <c r="L249" s="262"/>
      <c r="M249" s="260"/>
      <c r="N249" s="263"/>
      <c r="V249" s="228"/>
      <c r="W249" s="229" t="s">
        <v>530</v>
      </c>
      <c r="AC249" s="229"/>
      <c r="AD249" s="229"/>
      <c r="AE249" s="229"/>
    </row>
    <row r="250" spans="1:31" s="226" customFormat="1" ht="45" x14ac:dyDescent="0.2">
      <c r="A250" s="266"/>
      <c r="B250" s="267" t="s">
        <v>744</v>
      </c>
      <c r="C250" s="521" t="s">
        <v>526</v>
      </c>
      <c r="D250" s="521"/>
      <c r="E250" s="521"/>
      <c r="F250" s="521"/>
      <c r="G250" s="521"/>
      <c r="H250" s="521"/>
      <c r="I250" s="521"/>
      <c r="J250" s="521"/>
      <c r="K250" s="521"/>
      <c r="L250" s="521"/>
      <c r="M250" s="521"/>
      <c r="N250" s="525"/>
      <c r="V250" s="228"/>
      <c r="W250" s="229"/>
      <c r="Y250" s="227" t="s">
        <v>526</v>
      </c>
      <c r="AC250" s="229"/>
      <c r="AD250" s="229"/>
      <c r="AE250" s="229"/>
    </row>
    <row r="251" spans="1:31" s="226" customFormat="1" ht="12" x14ac:dyDescent="0.2">
      <c r="A251" s="268"/>
      <c r="B251" s="269">
        <v>1</v>
      </c>
      <c r="C251" s="521" t="s">
        <v>470</v>
      </c>
      <c r="D251" s="521"/>
      <c r="E251" s="521"/>
      <c r="F251" s="270"/>
      <c r="G251" s="270"/>
      <c r="H251" s="270"/>
      <c r="I251" s="270"/>
      <c r="J251" s="271">
        <v>19.75</v>
      </c>
      <c r="K251" s="285">
        <v>1.3</v>
      </c>
      <c r="L251" s="271">
        <v>231.08</v>
      </c>
      <c r="M251" s="272">
        <v>20.34</v>
      </c>
      <c r="N251" s="273">
        <v>4700</v>
      </c>
      <c r="V251" s="228"/>
      <c r="W251" s="229"/>
      <c r="Z251" s="227" t="s">
        <v>470</v>
      </c>
      <c r="AC251" s="229"/>
      <c r="AD251" s="229"/>
      <c r="AE251" s="229"/>
    </row>
    <row r="252" spans="1:31" s="226" customFormat="1" ht="12" x14ac:dyDescent="0.2">
      <c r="A252" s="268"/>
      <c r="B252" s="267"/>
      <c r="C252" s="521" t="s">
        <v>471</v>
      </c>
      <c r="D252" s="521"/>
      <c r="E252" s="521"/>
      <c r="F252" s="270" t="s">
        <v>642</v>
      </c>
      <c r="G252" s="272">
        <v>1.22</v>
      </c>
      <c r="H252" s="285">
        <v>1.3</v>
      </c>
      <c r="I252" s="286">
        <v>14.273999999999999</v>
      </c>
      <c r="J252" s="271"/>
      <c r="K252" s="270"/>
      <c r="L252" s="271"/>
      <c r="M252" s="270"/>
      <c r="N252" s="273"/>
      <c r="V252" s="228"/>
      <c r="W252" s="229"/>
      <c r="AA252" s="227" t="s">
        <v>471</v>
      </c>
      <c r="AC252" s="229"/>
      <c r="AD252" s="229"/>
      <c r="AE252" s="229"/>
    </row>
    <row r="253" spans="1:31" s="226" customFormat="1" ht="12" x14ac:dyDescent="0.2">
      <c r="A253" s="268"/>
      <c r="B253" s="267"/>
      <c r="C253" s="524" t="s">
        <v>472</v>
      </c>
      <c r="D253" s="524"/>
      <c r="E253" s="524"/>
      <c r="F253" s="276"/>
      <c r="G253" s="276"/>
      <c r="H253" s="276"/>
      <c r="I253" s="276"/>
      <c r="J253" s="277">
        <v>19.75</v>
      </c>
      <c r="K253" s="276"/>
      <c r="L253" s="277">
        <v>231.08</v>
      </c>
      <c r="M253" s="276"/>
      <c r="N253" s="278"/>
      <c r="V253" s="228"/>
      <c r="W253" s="229"/>
      <c r="AB253" s="227" t="s">
        <v>472</v>
      </c>
      <c r="AC253" s="229"/>
      <c r="AD253" s="229"/>
      <c r="AE253" s="229"/>
    </row>
    <row r="254" spans="1:31" s="226" customFormat="1" ht="12" x14ac:dyDescent="0.2">
      <c r="A254" s="268"/>
      <c r="B254" s="267"/>
      <c r="C254" s="521" t="s">
        <v>473</v>
      </c>
      <c r="D254" s="521"/>
      <c r="E254" s="521"/>
      <c r="F254" s="270"/>
      <c r="G254" s="270"/>
      <c r="H254" s="270"/>
      <c r="I254" s="270"/>
      <c r="J254" s="271"/>
      <c r="K254" s="270"/>
      <c r="L254" s="271">
        <v>231.08</v>
      </c>
      <c r="M254" s="270"/>
      <c r="N254" s="273">
        <v>4700</v>
      </c>
      <c r="V254" s="228"/>
      <c r="W254" s="229"/>
      <c r="AA254" s="227" t="s">
        <v>473</v>
      </c>
      <c r="AC254" s="229"/>
      <c r="AD254" s="229"/>
      <c r="AE254" s="229"/>
    </row>
    <row r="255" spans="1:31" s="226" customFormat="1" ht="33.75" x14ac:dyDescent="0.2">
      <c r="A255" s="268"/>
      <c r="B255" s="267" t="s">
        <v>746</v>
      </c>
      <c r="C255" s="521" t="s">
        <v>527</v>
      </c>
      <c r="D255" s="521"/>
      <c r="E255" s="521"/>
      <c r="F255" s="270" t="s">
        <v>645</v>
      </c>
      <c r="G255" s="279">
        <v>74</v>
      </c>
      <c r="H255" s="270"/>
      <c r="I255" s="279">
        <v>74</v>
      </c>
      <c r="J255" s="271"/>
      <c r="K255" s="270"/>
      <c r="L255" s="271">
        <v>171</v>
      </c>
      <c r="M255" s="270"/>
      <c r="N255" s="273">
        <v>3478</v>
      </c>
      <c r="V255" s="228"/>
      <c r="W255" s="229"/>
      <c r="AA255" s="227" t="s">
        <v>527</v>
      </c>
      <c r="AC255" s="229"/>
      <c r="AD255" s="229"/>
      <c r="AE255" s="229"/>
    </row>
    <row r="256" spans="1:31" s="226" customFormat="1" ht="33.75" x14ac:dyDescent="0.2">
      <c r="A256" s="268"/>
      <c r="B256" s="267" t="s">
        <v>747</v>
      </c>
      <c r="C256" s="521" t="s">
        <v>528</v>
      </c>
      <c r="D256" s="521"/>
      <c r="E256" s="521"/>
      <c r="F256" s="270" t="s">
        <v>645</v>
      </c>
      <c r="G256" s="279">
        <v>36</v>
      </c>
      <c r="H256" s="270"/>
      <c r="I256" s="279">
        <v>36</v>
      </c>
      <c r="J256" s="271"/>
      <c r="K256" s="270"/>
      <c r="L256" s="271">
        <v>83.19</v>
      </c>
      <c r="M256" s="270"/>
      <c r="N256" s="273">
        <v>1692</v>
      </c>
      <c r="V256" s="228"/>
      <c r="W256" s="229"/>
      <c r="AA256" s="227" t="s">
        <v>528</v>
      </c>
      <c r="AC256" s="229"/>
      <c r="AD256" s="229"/>
      <c r="AE256" s="229"/>
    </row>
    <row r="257" spans="1:31" s="226" customFormat="1" ht="12" x14ac:dyDescent="0.2">
      <c r="A257" s="280"/>
      <c r="B257" s="281"/>
      <c r="C257" s="523" t="s">
        <v>476</v>
      </c>
      <c r="D257" s="523"/>
      <c r="E257" s="523"/>
      <c r="F257" s="260"/>
      <c r="G257" s="260"/>
      <c r="H257" s="260"/>
      <c r="I257" s="260"/>
      <c r="J257" s="262"/>
      <c r="K257" s="260"/>
      <c r="L257" s="262">
        <v>485.27</v>
      </c>
      <c r="M257" s="276"/>
      <c r="N257" s="263">
        <v>9870</v>
      </c>
      <c r="V257" s="228"/>
      <c r="W257" s="229"/>
      <c r="AC257" s="229" t="s">
        <v>476</v>
      </c>
      <c r="AD257" s="229"/>
      <c r="AE257" s="229"/>
    </row>
    <row r="258" spans="1:31" s="226" customFormat="1" ht="33.75" x14ac:dyDescent="0.2">
      <c r="A258" s="258">
        <v>26</v>
      </c>
      <c r="B258" s="259" t="s">
        <v>821</v>
      </c>
      <c r="C258" s="523" t="s">
        <v>531</v>
      </c>
      <c r="D258" s="523"/>
      <c r="E258" s="523"/>
      <c r="F258" s="260" t="s">
        <v>820</v>
      </c>
      <c r="G258" s="260"/>
      <c r="H258" s="260"/>
      <c r="I258" s="284">
        <v>1</v>
      </c>
      <c r="J258" s="262"/>
      <c r="K258" s="260"/>
      <c r="L258" s="262"/>
      <c r="M258" s="260"/>
      <c r="N258" s="263"/>
      <c r="V258" s="228"/>
      <c r="W258" s="229" t="s">
        <v>531</v>
      </c>
      <c r="AC258" s="229"/>
      <c r="AD258" s="229"/>
      <c r="AE258" s="229"/>
    </row>
    <row r="259" spans="1:31" s="226" customFormat="1" ht="45" x14ac:dyDescent="0.2">
      <c r="A259" s="266"/>
      <c r="B259" s="267" t="s">
        <v>744</v>
      </c>
      <c r="C259" s="521" t="s">
        <v>526</v>
      </c>
      <c r="D259" s="521"/>
      <c r="E259" s="521"/>
      <c r="F259" s="521"/>
      <c r="G259" s="521"/>
      <c r="H259" s="521"/>
      <c r="I259" s="521"/>
      <c r="J259" s="521"/>
      <c r="K259" s="521"/>
      <c r="L259" s="521"/>
      <c r="M259" s="521"/>
      <c r="N259" s="525"/>
      <c r="V259" s="228"/>
      <c r="W259" s="229"/>
      <c r="Y259" s="227" t="s">
        <v>526</v>
      </c>
      <c r="AC259" s="229"/>
      <c r="AD259" s="229"/>
      <c r="AE259" s="229"/>
    </row>
    <row r="260" spans="1:31" s="226" customFormat="1" ht="12" x14ac:dyDescent="0.2">
      <c r="A260" s="268"/>
      <c r="B260" s="269">
        <v>1</v>
      </c>
      <c r="C260" s="521" t="s">
        <v>470</v>
      </c>
      <c r="D260" s="521"/>
      <c r="E260" s="521"/>
      <c r="F260" s="270"/>
      <c r="G260" s="270"/>
      <c r="H260" s="270"/>
      <c r="I260" s="270"/>
      <c r="J260" s="271">
        <v>26.22</v>
      </c>
      <c r="K260" s="285">
        <v>1.3</v>
      </c>
      <c r="L260" s="271">
        <v>34.090000000000003</v>
      </c>
      <c r="M260" s="272">
        <v>20.34</v>
      </c>
      <c r="N260" s="273">
        <v>693</v>
      </c>
      <c r="V260" s="228"/>
      <c r="W260" s="229"/>
      <c r="Z260" s="227" t="s">
        <v>470</v>
      </c>
      <c r="AC260" s="229"/>
      <c r="AD260" s="229"/>
      <c r="AE260" s="229"/>
    </row>
    <row r="261" spans="1:31" s="226" customFormat="1" ht="12" x14ac:dyDescent="0.2">
      <c r="A261" s="268"/>
      <c r="B261" s="267"/>
      <c r="C261" s="521" t="s">
        <v>471</v>
      </c>
      <c r="D261" s="521"/>
      <c r="E261" s="521"/>
      <c r="F261" s="270" t="s">
        <v>642</v>
      </c>
      <c r="G261" s="272">
        <v>1.62</v>
      </c>
      <c r="H261" s="285">
        <v>1.3</v>
      </c>
      <c r="I261" s="286">
        <v>2.1059999999999999</v>
      </c>
      <c r="J261" s="271"/>
      <c r="K261" s="270"/>
      <c r="L261" s="271"/>
      <c r="M261" s="270"/>
      <c r="N261" s="273"/>
      <c r="V261" s="228"/>
      <c r="W261" s="229"/>
      <c r="AA261" s="227" t="s">
        <v>471</v>
      </c>
      <c r="AC261" s="229"/>
      <c r="AD261" s="229"/>
      <c r="AE261" s="229"/>
    </row>
    <row r="262" spans="1:31" s="226" customFormat="1" ht="12" x14ac:dyDescent="0.2">
      <c r="A262" s="268"/>
      <c r="B262" s="267"/>
      <c r="C262" s="524" t="s">
        <v>472</v>
      </c>
      <c r="D262" s="524"/>
      <c r="E262" s="524"/>
      <c r="F262" s="276"/>
      <c r="G262" s="276"/>
      <c r="H262" s="276"/>
      <c r="I262" s="276"/>
      <c r="J262" s="277">
        <v>26.22</v>
      </c>
      <c r="K262" s="276"/>
      <c r="L262" s="277">
        <v>34.090000000000003</v>
      </c>
      <c r="M262" s="276"/>
      <c r="N262" s="278"/>
      <c r="V262" s="228"/>
      <c r="W262" s="229"/>
      <c r="AB262" s="227" t="s">
        <v>472</v>
      </c>
      <c r="AC262" s="229"/>
      <c r="AD262" s="229"/>
      <c r="AE262" s="229"/>
    </row>
    <row r="263" spans="1:31" s="226" customFormat="1" ht="12" x14ac:dyDescent="0.2">
      <c r="A263" s="268"/>
      <c r="B263" s="267"/>
      <c r="C263" s="521" t="s">
        <v>473</v>
      </c>
      <c r="D263" s="521"/>
      <c r="E263" s="521"/>
      <c r="F263" s="270"/>
      <c r="G263" s="270"/>
      <c r="H263" s="270"/>
      <c r="I263" s="270"/>
      <c r="J263" s="271"/>
      <c r="K263" s="270"/>
      <c r="L263" s="271">
        <v>34.090000000000003</v>
      </c>
      <c r="M263" s="270"/>
      <c r="N263" s="273">
        <v>693</v>
      </c>
      <c r="V263" s="228"/>
      <c r="W263" s="229"/>
      <c r="AA263" s="227" t="s">
        <v>473</v>
      </c>
      <c r="AC263" s="229"/>
      <c r="AD263" s="229"/>
      <c r="AE263" s="229"/>
    </row>
    <row r="264" spans="1:31" s="226" customFormat="1" ht="33.75" x14ac:dyDescent="0.2">
      <c r="A264" s="268"/>
      <c r="B264" s="267" t="s">
        <v>746</v>
      </c>
      <c r="C264" s="521" t="s">
        <v>527</v>
      </c>
      <c r="D264" s="521"/>
      <c r="E264" s="521"/>
      <c r="F264" s="270" t="s">
        <v>645</v>
      </c>
      <c r="G264" s="279">
        <v>74</v>
      </c>
      <c r="H264" s="270"/>
      <c r="I264" s="279">
        <v>74</v>
      </c>
      <c r="J264" s="271"/>
      <c r="K264" s="270"/>
      <c r="L264" s="271">
        <v>25.23</v>
      </c>
      <c r="M264" s="270"/>
      <c r="N264" s="273">
        <v>513</v>
      </c>
      <c r="V264" s="228"/>
      <c r="W264" s="229"/>
      <c r="AA264" s="227" t="s">
        <v>527</v>
      </c>
      <c r="AC264" s="229"/>
      <c r="AD264" s="229"/>
      <c r="AE264" s="229"/>
    </row>
    <row r="265" spans="1:31" s="226" customFormat="1" ht="33.75" x14ac:dyDescent="0.2">
      <c r="A265" s="268"/>
      <c r="B265" s="267" t="s">
        <v>747</v>
      </c>
      <c r="C265" s="521" t="s">
        <v>528</v>
      </c>
      <c r="D265" s="521"/>
      <c r="E265" s="521"/>
      <c r="F265" s="270" t="s">
        <v>645</v>
      </c>
      <c r="G265" s="279">
        <v>36</v>
      </c>
      <c r="H265" s="270"/>
      <c r="I265" s="279">
        <v>36</v>
      </c>
      <c r="J265" s="271"/>
      <c r="K265" s="270"/>
      <c r="L265" s="271">
        <v>12.27</v>
      </c>
      <c r="M265" s="270"/>
      <c r="N265" s="273">
        <v>249</v>
      </c>
      <c r="V265" s="228"/>
      <c r="W265" s="229"/>
      <c r="AA265" s="227" t="s">
        <v>528</v>
      </c>
      <c r="AC265" s="229"/>
      <c r="AD265" s="229"/>
      <c r="AE265" s="229"/>
    </row>
    <row r="266" spans="1:31" s="226" customFormat="1" ht="12" x14ac:dyDescent="0.2">
      <c r="A266" s="280"/>
      <c r="B266" s="281"/>
      <c r="C266" s="523" t="s">
        <v>476</v>
      </c>
      <c r="D266" s="523"/>
      <c r="E266" s="523"/>
      <c r="F266" s="260"/>
      <c r="G266" s="260"/>
      <c r="H266" s="260"/>
      <c r="I266" s="260"/>
      <c r="J266" s="262"/>
      <c r="K266" s="260"/>
      <c r="L266" s="262">
        <v>71.59</v>
      </c>
      <c r="M266" s="276"/>
      <c r="N266" s="263">
        <v>1455</v>
      </c>
      <c r="V266" s="228"/>
      <c r="W266" s="229"/>
      <c r="AC266" s="229" t="s">
        <v>476</v>
      </c>
      <c r="AD266" s="229"/>
      <c r="AE266" s="229"/>
    </row>
    <row r="267" spans="1:31" s="226" customFormat="1" ht="33.75" x14ac:dyDescent="0.2">
      <c r="A267" s="258">
        <v>27</v>
      </c>
      <c r="B267" s="259" t="s">
        <v>822</v>
      </c>
      <c r="C267" s="523" t="s">
        <v>532</v>
      </c>
      <c r="D267" s="523"/>
      <c r="E267" s="523"/>
      <c r="F267" s="260" t="s">
        <v>823</v>
      </c>
      <c r="G267" s="260"/>
      <c r="H267" s="260"/>
      <c r="I267" s="288">
        <v>0.09</v>
      </c>
      <c r="J267" s="262"/>
      <c r="K267" s="260"/>
      <c r="L267" s="262"/>
      <c r="M267" s="260"/>
      <c r="N267" s="263"/>
      <c r="V267" s="228"/>
      <c r="W267" s="229" t="s">
        <v>532</v>
      </c>
      <c r="AC267" s="229"/>
      <c r="AD267" s="229"/>
      <c r="AE267" s="229"/>
    </row>
    <row r="268" spans="1:31" s="226" customFormat="1" ht="45" x14ac:dyDescent="0.2">
      <c r="A268" s="266"/>
      <c r="B268" s="267" t="s">
        <v>744</v>
      </c>
      <c r="C268" s="521" t="s">
        <v>526</v>
      </c>
      <c r="D268" s="521"/>
      <c r="E268" s="521"/>
      <c r="F268" s="521"/>
      <c r="G268" s="521"/>
      <c r="H268" s="521"/>
      <c r="I268" s="521"/>
      <c r="J268" s="521"/>
      <c r="K268" s="521"/>
      <c r="L268" s="521"/>
      <c r="M268" s="521"/>
      <c r="N268" s="525"/>
      <c r="V268" s="228"/>
      <c r="W268" s="229"/>
      <c r="Y268" s="227" t="s">
        <v>526</v>
      </c>
      <c r="AC268" s="229"/>
      <c r="AD268" s="229"/>
      <c r="AE268" s="229"/>
    </row>
    <row r="269" spans="1:31" s="226" customFormat="1" ht="12" x14ac:dyDescent="0.2">
      <c r="A269" s="268"/>
      <c r="B269" s="269">
        <v>1</v>
      </c>
      <c r="C269" s="521" t="s">
        <v>470</v>
      </c>
      <c r="D269" s="521"/>
      <c r="E269" s="521"/>
      <c r="F269" s="270"/>
      <c r="G269" s="270"/>
      <c r="H269" s="270"/>
      <c r="I269" s="270"/>
      <c r="J269" s="271">
        <v>209.76</v>
      </c>
      <c r="K269" s="285">
        <v>1.3</v>
      </c>
      <c r="L269" s="271">
        <v>24.54</v>
      </c>
      <c r="M269" s="272">
        <v>20.34</v>
      </c>
      <c r="N269" s="273">
        <v>499</v>
      </c>
      <c r="V269" s="228"/>
      <c r="W269" s="229"/>
      <c r="Z269" s="227" t="s">
        <v>470</v>
      </c>
      <c r="AC269" s="229"/>
      <c r="AD269" s="229"/>
      <c r="AE269" s="229"/>
    </row>
    <row r="270" spans="1:31" s="226" customFormat="1" ht="12" x14ac:dyDescent="0.2">
      <c r="A270" s="268"/>
      <c r="B270" s="267"/>
      <c r="C270" s="521" t="s">
        <v>471</v>
      </c>
      <c r="D270" s="521"/>
      <c r="E270" s="521"/>
      <c r="F270" s="270" t="s">
        <v>642</v>
      </c>
      <c r="G270" s="272">
        <v>12.96</v>
      </c>
      <c r="H270" s="285">
        <v>1.3</v>
      </c>
      <c r="I270" s="283">
        <v>1.5163199999999999</v>
      </c>
      <c r="J270" s="271"/>
      <c r="K270" s="270"/>
      <c r="L270" s="271"/>
      <c r="M270" s="270"/>
      <c r="N270" s="273"/>
      <c r="V270" s="228"/>
      <c r="W270" s="229"/>
      <c r="AA270" s="227" t="s">
        <v>471</v>
      </c>
      <c r="AC270" s="229"/>
      <c r="AD270" s="229"/>
      <c r="AE270" s="229"/>
    </row>
    <row r="271" spans="1:31" s="226" customFormat="1" ht="12" x14ac:dyDescent="0.2">
      <c r="A271" s="268"/>
      <c r="B271" s="267"/>
      <c r="C271" s="524" t="s">
        <v>472</v>
      </c>
      <c r="D271" s="524"/>
      <c r="E271" s="524"/>
      <c r="F271" s="276"/>
      <c r="G271" s="276"/>
      <c r="H271" s="276"/>
      <c r="I271" s="276"/>
      <c r="J271" s="277">
        <v>209.76</v>
      </c>
      <c r="K271" s="276"/>
      <c r="L271" s="277">
        <v>24.54</v>
      </c>
      <c r="M271" s="276"/>
      <c r="N271" s="278"/>
      <c r="V271" s="228"/>
      <c r="W271" s="229"/>
      <c r="AB271" s="227" t="s">
        <v>472</v>
      </c>
      <c r="AC271" s="229"/>
      <c r="AD271" s="229"/>
      <c r="AE271" s="229"/>
    </row>
    <row r="272" spans="1:31" s="226" customFormat="1" ht="12" x14ac:dyDescent="0.2">
      <c r="A272" s="268"/>
      <c r="B272" s="267"/>
      <c r="C272" s="521" t="s">
        <v>473</v>
      </c>
      <c r="D272" s="521"/>
      <c r="E272" s="521"/>
      <c r="F272" s="270"/>
      <c r="G272" s="270"/>
      <c r="H272" s="270"/>
      <c r="I272" s="270"/>
      <c r="J272" s="271"/>
      <c r="K272" s="270"/>
      <c r="L272" s="271">
        <v>24.54</v>
      </c>
      <c r="M272" s="270"/>
      <c r="N272" s="273">
        <v>499</v>
      </c>
      <c r="V272" s="228"/>
      <c r="W272" s="229"/>
      <c r="AA272" s="227" t="s">
        <v>473</v>
      </c>
      <c r="AC272" s="229"/>
      <c r="AD272" s="229"/>
      <c r="AE272" s="229"/>
    </row>
    <row r="273" spans="1:31" s="226" customFormat="1" ht="33.75" x14ac:dyDescent="0.2">
      <c r="A273" s="268"/>
      <c r="B273" s="267" t="s">
        <v>746</v>
      </c>
      <c r="C273" s="521" t="s">
        <v>527</v>
      </c>
      <c r="D273" s="521"/>
      <c r="E273" s="521"/>
      <c r="F273" s="270" t="s">
        <v>645</v>
      </c>
      <c r="G273" s="279">
        <v>74</v>
      </c>
      <c r="H273" s="270"/>
      <c r="I273" s="279">
        <v>74</v>
      </c>
      <c r="J273" s="271"/>
      <c r="K273" s="270"/>
      <c r="L273" s="271">
        <v>18.16</v>
      </c>
      <c r="M273" s="270"/>
      <c r="N273" s="273">
        <v>369</v>
      </c>
      <c r="V273" s="228"/>
      <c r="W273" s="229"/>
      <c r="AA273" s="227" t="s">
        <v>527</v>
      </c>
      <c r="AC273" s="229"/>
      <c r="AD273" s="229"/>
      <c r="AE273" s="229"/>
    </row>
    <row r="274" spans="1:31" s="226" customFormat="1" ht="33.75" x14ac:dyDescent="0.2">
      <c r="A274" s="268"/>
      <c r="B274" s="267" t="s">
        <v>747</v>
      </c>
      <c r="C274" s="521" t="s">
        <v>528</v>
      </c>
      <c r="D274" s="521"/>
      <c r="E274" s="521"/>
      <c r="F274" s="270" t="s">
        <v>645</v>
      </c>
      <c r="G274" s="279">
        <v>36</v>
      </c>
      <c r="H274" s="270"/>
      <c r="I274" s="279">
        <v>36</v>
      </c>
      <c r="J274" s="271"/>
      <c r="K274" s="270"/>
      <c r="L274" s="271">
        <v>8.83</v>
      </c>
      <c r="M274" s="270"/>
      <c r="N274" s="273">
        <v>180</v>
      </c>
      <c r="V274" s="228"/>
      <c r="W274" s="229"/>
      <c r="AA274" s="227" t="s">
        <v>528</v>
      </c>
      <c r="AC274" s="229"/>
      <c r="AD274" s="229"/>
      <c r="AE274" s="229"/>
    </row>
    <row r="275" spans="1:31" s="226" customFormat="1" ht="12" x14ac:dyDescent="0.2">
      <c r="A275" s="280"/>
      <c r="B275" s="281"/>
      <c r="C275" s="523" t="s">
        <v>476</v>
      </c>
      <c r="D275" s="523"/>
      <c r="E275" s="523"/>
      <c r="F275" s="260"/>
      <c r="G275" s="260"/>
      <c r="H275" s="260"/>
      <c r="I275" s="260"/>
      <c r="J275" s="262"/>
      <c r="K275" s="260"/>
      <c r="L275" s="262">
        <v>51.53</v>
      </c>
      <c r="M275" s="276"/>
      <c r="N275" s="263">
        <v>1048</v>
      </c>
      <c r="V275" s="228"/>
      <c r="W275" s="229"/>
      <c r="AC275" s="229" t="s">
        <v>476</v>
      </c>
      <c r="AD275" s="229"/>
      <c r="AE275" s="229"/>
    </row>
    <row r="276" spans="1:31" s="226" customFormat="1" ht="33.75" x14ac:dyDescent="0.2">
      <c r="A276" s="258">
        <v>28</v>
      </c>
      <c r="B276" s="259" t="s">
        <v>824</v>
      </c>
      <c r="C276" s="523" t="s">
        <v>533</v>
      </c>
      <c r="D276" s="523"/>
      <c r="E276" s="523"/>
      <c r="F276" s="260" t="s">
        <v>825</v>
      </c>
      <c r="G276" s="260"/>
      <c r="H276" s="260"/>
      <c r="I276" s="284">
        <v>9</v>
      </c>
      <c r="J276" s="262"/>
      <c r="K276" s="260"/>
      <c r="L276" s="262"/>
      <c r="M276" s="260"/>
      <c r="N276" s="263"/>
      <c r="V276" s="228"/>
      <c r="W276" s="229" t="s">
        <v>533</v>
      </c>
      <c r="AC276" s="229"/>
      <c r="AD276" s="229"/>
      <c r="AE276" s="229"/>
    </row>
    <row r="277" spans="1:31" s="226" customFormat="1" ht="45" x14ac:dyDescent="0.2">
      <c r="A277" s="266"/>
      <c r="B277" s="267" t="s">
        <v>744</v>
      </c>
      <c r="C277" s="521" t="s">
        <v>526</v>
      </c>
      <c r="D277" s="521"/>
      <c r="E277" s="521"/>
      <c r="F277" s="521"/>
      <c r="G277" s="521"/>
      <c r="H277" s="521"/>
      <c r="I277" s="521"/>
      <c r="J277" s="521"/>
      <c r="K277" s="521"/>
      <c r="L277" s="521"/>
      <c r="M277" s="521"/>
      <c r="N277" s="525"/>
      <c r="V277" s="228"/>
      <c r="W277" s="229"/>
      <c r="Y277" s="227" t="s">
        <v>526</v>
      </c>
      <c r="AC277" s="229"/>
      <c r="AD277" s="229"/>
      <c r="AE277" s="229"/>
    </row>
    <row r="278" spans="1:31" s="226" customFormat="1" ht="12" x14ac:dyDescent="0.2">
      <c r="A278" s="268"/>
      <c r="B278" s="269">
        <v>1</v>
      </c>
      <c r="C278" s="521" t="s">
        <v>470</v>
      </c>
      <c r="D278" s="521"/>
      <c r="E278" s="521"/>
      <c r="F278" s="270"/>
      <c r="G278" s="270"/>
      <c r="H278" s="270"/>
      <c r="I278" s="270"/>
      <c r="J278" s="271">
        <v>19.75</v>
      </c>
      <c r="K278" s="285">
        <v>1.3</v>
      </c>
      <c r="L278" s="271">
        <v>231.08</v>
      </c>
      <c r="M278" s="272">
        <v>20.34</v>
      </c>
      <c r="N278" s="273">
        <v>4700</v>
      </c>
      <c r="V278" s="228"/>
      <c r="W278" s="229"/>
      <c r="Z278" s="227" t="s">
        <v>470</v>
      </c>
      <c r="AC278" s="229"/>
      <c r="AD278" s="229"/>
      <c r="AE278" s="229"/>
    </row>
    <row r="279" spans="1:31" s="226" customFormat="1" ht="12" x14ac:dyDescent="0.2">
      <c r="A279" s="268"/>
      <c r="B279" s="267"/>
      <c r="C279" s="521" t="s">
        <v>471</v>
      </c>
      <c r="D279" s="521"/>
      <c r="E279" s="521"/>
      <c r="F279" s="270" t="s">
        <v>642</v>
      </c>
      <c r="G279" s="272">
        <v>1.22</v>
      </c>
      <c r="H279" s="285">
        <v>1.3</v>
      </c>
      <c r="I279" s="286">
        <v>14.273999999999999</v>
      </c>
      <c r="J279" s="271"/>
      <c r="K279" s="270"/>
      <c r="L279" s="271"/>
      <c r="M279" s="270"/>
      <c r="N279" s="273"/>
      <c r="V279" s="228"/>
      <c r="W279" s="229"/>
      <c r="AA279" s="227" t="s">
        <v>471</v>
      </c>
      <c r="AC279" s="229"/>
      <c r="AD279" s="229"/>
      <c r="AE279" s="229"/>
    </row>
    <row r="280" spans="1:31" s="226" customFormat="1" ht="12" x14ac:dyDescent="0.2">
      <c r="A280" s="268"/>
      <c r="B280" s="267"/>
      <c r="C280" s="524" t="s">
        <v>472</v>
      </c>
      <c r="D280" s="524"/>
      <c r="E280" s="524"/>
      <c r="F280" s="276"/>
      <c r="G280" s="276"/>
      <c r="H280" s="276"/>
      <c r="I280" s="276"/>
      <c r="J280" s="277">
        <v>19.75</v>
      </c>
      <c r="K280" s="276"/>
      <c r="L280" s="277">
        <v>231.08</v>
      </c>
      <c r="M280" s="276"/>
      <c r="N280" s="278"/>
      <c r="V280" s="228"/>
      <c r="W280" s="229"/>
      <c r="AB280" s="227" t="s">
        <v>472</v>
      </c>
      <c r="AC280" s="229"/>
      <c r="AD280" s="229"/>
      <c r="AE280" s="229"/>
    </row>
    <row r="281" spans="1:31" s="226" customFormat="1" ht="12" x14ac:dyDescent="0.2">
      <c r="A281" s="268"/>
      <c r="B281" s="267"/>
      <c r="C281" s="521" t="s">
        <v>473</v>
      </c>
      <c r="D281" s="521"/>
      <c r="E281" s="521"/>
      <c r="F281" s="270"/>
      <c r="G281" s="270"/>
      <c r="H281" s="270"/>
      <c r="I281" s="270"/>
      <c r="J281" s="271"/>
      <c r="K281" s="270"/>
      <c r="L281" s="271">
        <v>231.08</v>
      </c>
      <c r="M281" s="270"/>
      <c r="N281" s="273">
        <v>4700</v>
      </c>
      <c r="V281" s="228"/>
      <c r="W281" s="229"/>
      <c r="AA281" s="227" t="s">
        <v>473</v>
      </c>
      <c r="AC281" s="229"/>
      <c r="AD281" s="229"/>
      <c r="AE281" s="229"/>
    </row>
    <row r="282" spans="1:31" s="226" customFormat="1" ht="33.75" x14ac:dyDescent="0.2">
      <c r="A282" s="268"/>
      <c r="B282" s="267" t="s">
        <v>746</v>
      </c>
      <c r="C282" s="521" t="s">
        <v>527</v>
      </c>
      <c r="D282" s="521"/>
      <c r="E282" s="521"/>
      <c r="F282" s="270" t="s">
        <v>645</v>
      </c>
      <c r="G282" s="279">
        <v>74</v>
      </c>
      <c r="H282" s="270"/>
      <c r="I282" s="279">
        <v>74</v>
      </c>
      <c r="J282" s="271"/>
      <c r="K282" s="270"/>
      <c r="L282" s="271">
        <v>171</v>
      </c>
      <c r="M282" s="270"/>
      <c r="N282" s="273">
        <v>3478</v>
      </c>
      <c r="V282" s="228"/>
      <c r="W282" s="229"/>
      <c r="AA282" s="227" t="s">
        <v>527</v>
      </c>
      <c r="AC282" s="229"/>
      <c r="AD282" s="229"/>
      <c r="AE282" s="229"/>
    </row>
    <row r="283" spans="1:31" s="226" customFormat="1" ht="33.75" x14ac:dyDescent="0.2">
      <c r="A283" s="268"/>
      <c r="B283" s="267" t="s">
        <v>747</v>
      </c>
      <c r="C283" s="521" t="s">
        <v>528</v>
      </c>
      <c r="D283" s="521"/>
      <c r="E283" s="521"/>
      <c r="F283" s="270" t="s">
        <v>645</v>
      </c>
      <c r="G283" s="279">
        <v>36</v>
      </c>
      <c r="H283" s="270"/>
      <c r="I283" s="279">
        <v>36</v>
      </c>
      <c r="J283" s="271"/>
      <c r="K283" s="270"/>
      <c r="L283" s="271">
        <v>83.19</v>
      </c>
      <c r="M283" s="270"/>
      <c r="N283" s="273">
        <v>1692</v>
      </c>
      <c r="V283" s="228"/>
      <c r="W283" s="229"/>
      <c r="AA283" s="227" t="s">
        <v>528</v>
      </c>
      <c r="AC283" s="229"/>
      <c r="AD283" s="229"/>
      <c r="AE283" s="229"/>
    </row>
    <row r="284" spans="1:31" s="226" customFormat="1" ht="12" x14ac:dyDescent="0.2">
      <c r="A284" s="280"/>
      <c r="B284" s="281"/>
      <c r="C284" s="523" t="s">
        <v>476</v>
      </c>
      <c r="D284" s="523"/>
      <c r="E284" s="523"/>
      <c r="F284" s="260"/>
      <c r="G284" s="260"/>
      <c r="H284" s="260"/>
      <c r="I284" s="260"/>
      <c r="J284" s="262"/>
      <c r="K284" s="260"/>
      <c r="L284" s="262">
        <v>485.27</v>
      </c>
      <c r="M284" s="276"/>
      <c r="N284" s="263">
        <v>9870</v>
      </c>
      <c r="V284" s="228"/>
      <c r="W284" s="229"/>
      <c r="AC284" s="229" t="s">
        <v>476</v>
      </c>
      <c r="AD284" s="229"/>
      <c r="AE284" s="229"/>
    </row>
    <row r="285" spans="1:31" s="226" customFormat="1" ht="33.75" x14ac:dyDescent="0.2">
      <c r="A285" s="258">
        <v>29</v>
      </c>
      <c r="B285" s="259" t="s">
        <v>826</v>
      </c>
      <c r="C285" s="523" t="s">
        <v>534</v>
      </c>
      <c r="D285" s="523"/>
      <c r="E285" s="523"/>
      <c r="F285" s="260" t="s">
        <v>749</v>
      </c>
      <c r="G285" s="260"/>
      <c r="H285" s="260"/>
      <c r="I285" s="284">
        <v>4</v>
      </c>
      <c r="J285" s="262"/>
      <c r="K285" s="260"/>
      <c r="L285" s="262"/>
      <c r="M285" s="260"/>
      <c r="N285" s="263"/>
      <c r="V285" s="228"/>
      <c r="W285" s="229" t="s">
        <v>534</v>
      </c>
      <c r="AC285" s="229"/>
      <c r="AD285" s="229"/>
      <c r="AE285" s="229"/>
    </row>
    <row r="286" spans="1:31" s="226" customFormat="1" ht="45" x14ac:dyDescent="0.2">
      <c r="A286" s="266"/>
      <c r="B286" s="267" t="s">
        <v>744</v>
      </c>
      <c r="C286" s="521" t="s">
        <v>526</v>
      </c>
      <c r="D286" s="521"/>
      <c r="E286" s="521"/>
      <c r="F286" s="521"/>
      <c r="G286" s="521"/>
      <c r="H286" s="521"/>
      <c r="I286" s="521"/>
      <c r="J286" s="521"/>
      <c r="K286" s="521"/>
      <c r="L286" s="521"/>
      <c r="M286" s="521"/>
      <c r="N286" s="525"/>
      <c r="V286" s="228"/>
      <c r="W286" s="229"/>
      <c r="Y286" s="227" t="s">
        <v>526</v>
      </c>
      <c r="AC286" s="229"/>
      <c r="AD286" s="229"/>
      <c r="AE286" s="229"/>
    </row>
    <row r="287" spans="1:31" s="226" customFormat="1" ht="12" x14ac:dyDescent="0.2">
      <c r="A287" s="268"/>
      <c r="B287" s="269">
        <v>1</v>
      </c>
      <c r="C287" s="521" t="s">
        <v>470</v>
      </c>
      <c r="D287" s="521"/>
      <c r="E287" s="521"/>
      <c r="F287" s="270"/>
      <c r="G287" s="270"/>
      <c r="H287" s="270"/>
      <c r="I287" s="270"/>
      <c r="J287" s="271">
        <v>13.27</v>
      </c>
      <c r="K287" s="285">
        <v>1.3</v>
      </c>
      <c r="L287" s="271">
        <v>69</v>
      </c>
      <c r="M287" s="272">
        <v>20.34</v>
      </c>
      <c r="N287" s="273">
        <v>1403</v>
      </c>
      <c r="V287" s="228"/>
      <c r="W287" s="229"/>
      <c r="Z287" s="227" t="s">
        <v>470</v>
      </c>
      <c r="AC287" s="229"/>
      <c r="AD287" s="229"/>
      <c r="AE287" s="229"/>
    </row>
    <row r="288" spans="1:31" s="226" customFormat="1" ht="12" x14ac:dyDescent="0.2">
      <c r="A288" s="268"/>
      <c r="B288" s="267"/>
      <c r="C288" s="521" t="s">
        <v>471</v>
      </c>
      <c r="D288" s="521"/>
      <c r="E288" s="521"/>
      <c r="F288" s="270" t="s">
        <v>642</v>
      </c>
      <c r="G288" s="272">
        <v>0.82</v>
      </c>
      <c r="H288" s="285">
        <v>1.3</v>
      </c>
      <c r="I288" s="286">
        <v>4.2640000000000002</v>
      </c>
      <c r="J288" s="271"/>
      <c r="K288" s="270"/>
      <c r="L288" s="271"/>
      <c r="M288" s="270"/>
      <c r="N288" s="273"/>
      <c r="V288" s="228"/>
      <c r="W288" s="229"/>
      <c r="AA288" s="227" t="s">
        <v>471</v>
      </c>
      <c r="AC288" s="229"/>
      <c r="AD288" s="229"/>
      <c r="AE288" s="229"/>
    </row>
    <row r="289" spans="1:31" s="226" customFormat="1" ht="12" x14ac:dyDescent="0.2">
      <c r="A289" s="268"/>
      <c r="B289" s="267"/>
      <c r="C289" s="524" t="s">
        <v>472</v>
      </c>
      <c r="D289" s="524"/>
      <c r="E289" s="524"/>
      <c r="F289" s="276"/>
      <c r="G289" s="276"/>
      <c r="H289" s="276"/>
      <c r="I289" s="276"/>
      <c r="J289" s="277">
        <v>13.27</v>
      </c>
      <c r="K289" s="276"/>
      <c r="L289" s="277">
        <v>69</v>
      </c>
      <c r="M289" s="276"/>
      <c r="N289" s="278"/>
      <c r="V289" s="228"/>
      <c r="W289" s="229"/>
      <c r="AB289" s="227" t="s">
        <v>472</v>
      </c>
      <c r="AC289" s="229"/>
      <c r="AD289" s="229"/>
      <c r="AE289" s="229"/>
    </row>
    <row r="290" spans="1:31" s="226" customFormat="1" ht="12" x14ac:dyDescent="0.2">
      <c r="A290" s="268"/>
      <c r="B290" s="267"/>
      <c r="C290" s="521" t="s">
        <v>473</v>
      </c>
      <c r="D290" s="521"/>
      <c r="E290" s="521"/>
      <c r="F290" s="270"/>
      <c r="G290" s="270"/>
      <c r="H290" s="270"/>
      <c r="I290" s="270"/>
      <c r="J290" s="271"/>
      <c r="K290" s="270"/>
      <c r="L290" s="271">
        <v>69</v>
      </c>
      <c r="M290" s="270"/>
      <c r="N290" s="273">
        <v>1403</v>
      </c>
      <c r="V290" s="228"/>
      <c r="W290" s="229"/>
      <c r="AA290" s="227" t="s">
        <v>473</v>
      </c>
      <c r="AC290" s="229"/>
      <c r="AD290" s="229"/>
      <c r="AE290" s="229"/>
    </row>
    <row r="291" spans="1:31" s="226" customFormat="1" ht="33.75" x14ac:dyDescent="0.2">
      <c r="A291" s="268"/>
      <c r="B291" s="267" t="s">
        <v>746</v>
      </c>
      <c r="C291" s="521" t="s">
        <v>527</v>
      </c>
      <c r="D291" s="521"/>
      <c r="E291" s="521"/>
      <c r="F291" s="270" t="s">
        <v>645</v>
      </c>
      <c r="G291" s="279">
        <v>74</v>
      </c>
      <c r="H291" s="270"/>
      <c r="I291" s="279">
        <v>74</v>
      </c>
      <c r="J291" s="271"/>
      <c r="K291" s="270"/>
      <c r="L291" s="271">
        <v>51.06</v>
      </c>
      <c r="M291" s="270"/>
      <c r="N291" s="273">
        <v>1038</v>
      </c>
      <c r="V291" s="228"/>
      <c r="W291" s="229"/>
      <c r="AA291" s="227" t="s">
        <v>527</v>
      </c>
      <c r="AC291" s="229"/>
      <c r="AD291" s="229"/>
      <c r="AE291" s="229"/>
    </row>
    <row r="292" spans="1:31" s="226" customFormat="1" ht="33.75" x14ac:dyDescent="0.2">
      <c r="A292" s="268"/>
      <c r="B292" s="267" t="s">
        <v>747</v>
      </c>
      <c r="C292" s="521" t="s">
        <v>528</v>
      </c>
      <c r="D292" s="521"/>
      <c r="E292" s="521"/>
      <c r="F292" s="270" t="s">
        <v>645</v>
      </c>
      <c r="G292" s="279">
        <v>36</v>
      </c>
      <c r="H292" s="270"/>
      <c r="I292" s="279">
        <v>36</v>
      </c>
      <c r="J292" s="271"/>
      <c r="K292" s="270"/>
      <c r="L292" s="271">
        <v>24.84</v>
      </c>
      <c r="M292" s="270"/>
      <c r="N292" s="273">
        <v>505</v>
      </c>
      <c r="V292" s="228"/>
      <c r="W292" s="229"/>
      <c r="AA292" s="227" t="s">
        <v>528</v>
      </c>
      <c r="AC292" s="229"/>
      <c r="AD292" s="229"/>
      <c r="AE292" s="229"/>
    </row>
    <row r="293" spans="1:31" s="226" customFormat="1" ht="12" x14ac:dyDescent="0.2">
      <c r="A293" s="280"/>
      <c r="B293" s="281"/>
      <c r="C293" s="523" t="s">
        <v>476</v>
      </c>
      <c r="D293" s="523"/>
      <c r="E293" s="523"/>
      <c r="F293" s="260"/>
      <c r="G293" s="260"/>
      <c r="H293" s="260"/>
      <c r="I293" s="260"/>
      <c r="J293" s="262"/>
      <c r="K293" s="260"/>
      <c r="L293" s="262">
        <v>144.9</v>
      </c>
      <c r="M293" s="276"/>
      <c r="N293" s="263">
        <v>2946</v>
      </c>
      <c r="V293" s="228"/>
      <c r="W293" s="229"/>
      <c r="AC293" s="229" t="s">
        <v>476</v>
      </c>
      <c r="AD293" s="229"/>
      <c r="AE293" s="229"/>
    </row>
    <row r="294" spans="1:31" s="226" customFormat="1" ht="33.75" x14ac:dyDescent="0.2">
      <c r="A294" s="258">
        <v>30</v>
      </c>
      <c r="B294" s="259" t="s">
        <v>748</v>
      </c>
      <c r="C294" s="523" t="s">
        <v>535</v>
      </c>
      <c r="D294" s="523"/>
      <c r="E294" s="523"/>
      <c r="F294" s="260" t="s">
        <v>749</v>
      </c>
      <c r="G294" s="260"/>
      <c r="H294" s="260"/>
      <c r="I294" s="284">
        <v>4</v>
      </c>
      <c r="J294" s="262"/>
      <c r="K294" s="260"/>
      <c r="L294" s="262"/>
      <c r="M294" s="260"/>
      <c r="N294" s="263"/>
      <c r="V294" s="228"/>
      <c r="W294" s="229" t="s">
        <v>535</v>
      </c>
      <c r="AC294" s="229"/>
      <c r="AD294" s="229"/>
      <c r="AE294" s="229"/>
    </row>
    <row r="295" spans="1:31" s="226" customFormat="1" ht="45" x14ac:dyDescent="0.2">
      <c r="A295" s="266"/>
      <c r="B295" s="267" t="s">
        <v>744</v>
      </c>
      <c r="C295" s="521" t="s">
        <v>526</v>
      </c>
      <c r="D295" s="521"/>
      <c r="E295" s="521"/>
      <c r="F295" s="521"/>
      <c r="G295" s="521"/>
      <c r="H295" s="521"/>
      <c r="I295" s="521"/>
      <c r="J295" s="521"/>
      <c r="K295" s="521"/>
      <c r="L295" s="521"/>
      <c r="M295" s="521"/>
      <c r="N295" s="525"/>
      <c r="V295" s="228"/>
      <c r="W295" s="229"/>
      <c r="Y295" s="227" t="s">
        <v>526</v>
      </c>
      <c r="AC295" s="229"/>
      <c r="AD295" s="229"/>
      <c r="AE295" s="229"/>
    </row>
    <row r="296" spans="1:31" s="226" customFormat="1" ht="12" x14ac:dyDescent="0.2">
      <c r="A296" s="268"/>
      <c r="B296" s="269">
        <v>1</v>
      </c>
      <c r="C296" s="521" t="s">
        <v>470</v>
      </c>
      <c r="D296" s="521"/>
      <c r="E296" s="521"/>
      <c r="F296" s="270"/>
      <c r="G296" s="270"/>
      <c r="H296" s="270"/>
      <c r="I296" s="270"/>
      <c r="J296" s="271">
        <v>26.22</v>
      </c>
      <c r="K296" s="285">
        <v>1.3</v>
      </c>
      <c r="L296" s="271">
        <v>136.34</v>
      </c>
      <c r="M296" s="272">
        <v>20.34</v>
      </c>
      <c r="N296" s="273">
        <v>2773</v>
      </c>
      <c r="V296" s="228"/>
      <c r="W296" s="229"/>
      <c r="Z296" s="227" t="s">
        <v>470</v>
      </c>
      <c r="AC296" s="229"/>
      <c r="AD296" s="229"/>
      <c r="AE296" s="229"/>
    </row>
    <row r="297" spans="1:31" s="226" customFormat="1" ht="12" x14ac:dyDescent="0.2">
      <c r="A297" s="268"/>
      <c r="B297" s="267"/>
      <c r="C297" s="521" t="s">
        <v>471</v>
      </c>
      <c r="D297" s="521"/>
      <c r="E297" s="521"/>
      <c r="F297" s="270" t="s">
        <v>642</v>
      </c>
      <c r="G297" s="272">
        <v>1.62</v>
      </c>
      <c r="H297" s="285">
        <v>1.3</v>
      </c>
      <c r="I297" s="286">
        <v>8.4239999999999995</v>
      </c>
      <c r="J297" s="271"/>
      <c r="K297" s="270"/>
      <c r="L297" s="271"/>
      <c r="M297" s="270"/>
      <c r="N297" s="273"/>
      <c r="V297" s="228"/>
      <c r="W297" s="229"/>
      <c r="AA297" s="227" t="s">
        <v>471</v>
      </c>
      <c r="AC297" s="229"/>
      <c r="AD297" s="229"/>
      <c r="AE297" s="229"/>
    </row>
    <row r="298" spans="1:31" s="226" customFormat="1" ht="12" x14ac:dyDescent="0.2">
      <c r="A298" s="268"/>
      <c r="B298" s="267"/>
      <c r="C298" s="524" t="s">
        <v>472</v>
      </c>
      <c r="D298" s="524"/>
      <c r="E298" s="524"/>
      <c r="F298" s="276"/>
      <c r="G298" s="276"/>
      <c r="H298" s="276"/>
      <c r="I298" s="276"/>
      <c r="J298" s="277">
        <v>26.22</v>
      </c>
      <c r="K298" s="276"/>
      <c r="L298" s="277">
        <v>136.34</v>
      </c>
      <c r="M298" s="276"/>
      <c r="N298" s="278"/>
      <c r="V298" s="228"/>
      <c r="W298" s="229"/>
      <c r="AB298" s="227" t="s">
        <v>472</v>
      </c>
      <c r="AC298" s="229"/>
      <c r="AD298" s="229"/>
      <c r="AE298" s="229"/>
    </row>
    <row r="299" spans="1:31" s="226" customFormat="1" ht="12" x14ac:dyDescent="0.2">
      <c r="A299" s="268"/>
      <c r="B299" s="267"/>
      <c r="C299" s="521" t="s">
        <v>473</v>
      </c>
      <c r="D299" s="521"/>
      <c r="E299" s="521"/>
      <c r="F299" s="270"/>
      <c r="G299" s="270"/>
      <c r="H299" s="270"/>
      <c r="I299" s="270"/>
      <c r="J299" s="271"/>
      <c r="K299" s="270"/>
      <c r="L299" s="271">
        <v>136.34</v>
      </c>
      <c r="M299" s="270"/>
      <c r="N299" s="273">
        <v>2773</v>
      </c>
      <c r="V299" s="228"/>
      <c r="W299" s="229"/>
      <c r="AA299" s="227" t="s">
        <v>473</v>
      </c>
      <c r="AC299" s="229"/>
      <c r="AD299" s="229"/>
      <c r="AE299" s="229"/>
    </row>
    <row r="300" spans="1:31" s="226" customFormat="1" ht="33.75" x14ac:dyDescent="0.2">
      <c r="A300" s="268"/>
      <c r="B300" s="267" t="s">
        <v>746</v>
      </c>
      <c r="C300" s="521" t="s">
        <v>527</v>
      </c>
      <c r="D300" s="521"/>
      <c r="E300" s="521"/>
      <c r="F300" s="270" t="s">
        <v>645</v>
      </c>
      <c r="G300" s="279">
        <v>74</v>
      </c>
      <c r="H300" s="270"/>
      <c r="I300" s="279">
        <v>74</v>
      </c>
      <c r="J300" s="271"/>
      <c r="K300" s="270"/>
      <c r="L300" s="271">
        <v>100.89</v>
      </c>
      <c r="M300" s="270"/>
      <c r="N300" s="273">
        <v>2052</v>
      </c>
      <c r="V300" s="228"/>
      <c r="W300" s="229"/>
      <c r="AA300" s="227" t="s">
        <v>527</v>
      </c>
      <c r="AC300" s="229"/>
      <c r="AD300" s="229"/>
      <c r="AE300" s="229"/>
    </row>
    <row r="301" spans="1:31" s="226" customFormat="1" ht="33.75" x14ac:dyDescent="0.2">
      <c r="A301" s="268"/>
      <c r="B301" s="267" t="s">
        <v>747</v>
      </c>
      <c r="C301" s="521" t="s">
        <v>528</v>
      </c>
      <c r="D301" s="521"/>
      <c r="E301" s="521"/>
      <c r="F301" s="270" t="s">
        <v>645</v>
      </c>
      <c r="G301" s="279">
        <v>36</v>
      </c>
      <c r="H301" s="270"/>
      <c r="I301" s="279">
        <v>36</v>
      </c>
      <c r="J301" s="271"/>
      <c r="K301" s="270"/>
      <c r="L301" s="271">
        <v>49.08</v>
      </c>
      <c r="M301" s="270"/>
      <c r="N301" s="273">
        <v>998</v>
      </c>
      <c r="V301" s="228"/>
      <c r="W301" s="229"/>
      <c r="AA301" s="227" t="s">
        <v>528</v>
      </c>
      <c r="AC301" s="229"/>
      <c r="AD301" s="229"/>
      <c r="AE301" s="229"/>
    </row>
    <row r="302" spans="1:31" s="226" customFormat="1" ht="12" x14ac:dyDescent="0.2">
      <c r="A302" s="280"/>
      <c r="B302" s="281"/>
      <c r="C302" s="523" t="s">
        <v>476</v>
      </c>
      <c r="D302" s="523"/>
      <c r="E302" s="523"/>
      <c r="F302" s="260"/>
      <c r="G302" s="260"/>
      <c r="H302" s="260"/>
      <c r="I302" s="260"/>
      <c r="J302" s="262"/>
      <c r="K302" s="260"/>
      <c r="L302" s="262">
        <v>286.31</v>
      </c>
      <c r="M302" s="276"/>
      <c r="N302" s="263">
        <v>5823</v>
      </c>
      <c r="V302" s="228"/>
      <c r="W302" s="229"/>
      <c r="AC302" s="229" t="s">
        <v>476</v>
      </c>
      <c r="AD302" s="229"/>
      <c r="AE302" s="229"/>
    </row>
    <row r="303" spans="1:31" s="226" customFormat="1" ht="33.75" x14ac:dyDescent="0.2">
      <c r="A303" s="258">
        <v>31</v>
      </c>
      <c r="B303" s="259" t="s">
        <v>827</v>
      </c>
      <c r="C303" s="523" t="s">
        <v>536</v>
      </c>
      <c r="D303" s="523"/>
      <c r="E303" s="523"/>
      <c r="F303" s="260" t="s">
        <v>743</v>
      </c>
      <c r="G303" s="260"/>
      <c r="H303" s="260"/>
      <c r="I303" s="284">
        <v>1</v>
      </c>
      <c r="J303" s="262"/>
      <c r="K303" s="260"/>
      <c r="L303" s="262"/>
      <c r="M303" s="260"/>
      <c r="N303" s="263"/>
      <c r="V303" s="228"/>
      <c r="W303" s="229" t="s">
        <v>536</v>
      </c>
      <c r="AC303" s="229"/>
      <c r="AD303" s="229"/>
      <c r="AE303" s="229"/>
    </row>
    <row r="304" spans="1:31" s="226" customFormat="1" ht="45" x14ac:dyDescent="0.2">
      <c r="A304" s="266"/>
      <c r="B304" s="267" t="s">
        <v>744</v>
      </c>
      <c r="C304" s="521" t="s">
        <v>526</v>
      </c>
      <c r="D304" s="521"/>
      <c r="E304" s="521"/>
      <c r="F304" s="521"/>
      <c r="G304" s="521"/>
      <c r="H304" s="521"/>
      <c r="I304" s="521"/>
      <c r="J304" s="521"/>
      <c r="K304" s="521"/>
      <c r="L304" s="521"/>
      <c r="M304" s="521"/>
      <c r="N304" s="525"/>
      <c r="V304" s="228"/>
      <c r="W304" s="229"/>
      <c r="Y304" s="227" t="s">
        <v>526</v>
      </c>
      <c r="AC304" s="229"/>
      <c r="AD304" s="229"/>
      <c r="AE304" s="229"/>
    </row>
    <row r="305" spans="1:31" s="226" customFormat="1" ht="12" x14ac:dyDescent="0.2">
      <c r="A305" s="268"/>
      <c r="B305" s="269">
        <v>1</v>
      </c>
      <c r="C305" s="521" t="s">
        <v>470</v>
      </c>
      <c r="D305" s="521"/>
      <c r="E305" s="521"/>
      <c r="F305" s="270"/>
      <c r="G305" s="270"/>
      <c r="H305" s="270"/>
      <c r="I305" s="270"/>
      <c r="J305" s="271">
        <v>13.27</v>
      </c>
      <c r="K305" s="285">
        <v>1.3</v>
      </c>
      <c r="L305" s="271">
        <v>17.25</v>
      </c>
      <c r="M305" s="272">
        <v>20.34</v>
      </c>
      <c r="N305" s="273">
        <v>351</v>
      </c>
      <c r="V305" s="228"/>
      <c r="W305" s="229"/>
      <c r="Z305" s="227" t="s">
        <v>470</v>
      </c>
      <c r="AC305" s="229"/>
      <c r="AD305" s="229"/>
      <c r="AE305" s="229"/>
    </row>
    <row r="306" spans="1:31" s="226" customFormat="1" ht="12" x14ac:dyDescent="0.2">
      <c r="A306" s="268"/>
      <c r="B306" s="267"/>
      <c r="C306" s="521" t="s">
        <v>471</v>
      </c>
      <c r="D306" s="521"/>
      <c r="E306" s="521"/>
      <c r="F306" s="270" t="s">
        <v>642</v>
      </c>
      <c r="G306" s="272">
        <v>0.82</v>
      </c>
      <c r="H306" s="285">
        <v>1.3</v>
      </c>
      <c r="I306" s="286">
        <v>1.0660000000000001</v>
      </c>
      <c r="J306" s="271"/>
      <c r="K306" s="270"/>
      <c r="L306" s="271"/>
      <c r="M306" s="270"/>
      <c r="N306" s="273"/>
      <c r="V306" s="228"/>
      <c r="W306" s="229"/>
      <c r="AA306" s="227" t="s">
        <v>471</v>
      </c>
      <c r="AC306" s="229"/>
      <c r="AD306" s="229"/>
      <c r="AE306" s="229"/>
    </row>
    <row r="307" spans="1:31" s="226" customFormat="1" ht="12" x14ac:dyDescent="0.2">
      <c r="A307" s="268"/>
      <c r="B307" s="267"/>
      <c r="C307" s="524" t="s">
        <v>472</v>
      </c>
      <c r="D307" s="524"/>
      <c r="E307" s="524"/>
      <c r="F307" s="276"/>
      <c r="G307" s="276"/>
      <c r="H307" s="276"/>
      <c r="I307" s="276"/>
      <c r="J307" s="277">
        <v>13.27</v>
      </c>
      <c r="K307" s="276"/>
      <c r="L307" s="277">
        <v>17.25</v>
      </c>
      <c r="M307" s="276"/>
      <c r="N307" s="278"/>
      <c r="V307" s="228"/>
      <c r="W307" s="229"/>
      <c r="AB307" s="227" t="s">
        <v>472</v>
      </c>
      <c r="AC307" s="229"/>
      <c r="AD307" s="229"/>
      <c r="AE307" s="229"/>
    </row>
    <row r="308" spans="1:31" s="226" customFormat="1" ht="12" x14ac:dyDescent="0.2">
      <c r="A308" s="268"/>
      <c r="B308" s="267"/>
      <c r="C308" s="521" t="s">
        <v>473</v>
      </c>
      <c r="D308" s="521"/>
      <c r="E308" s="521"/>
      <c r="F308" s="270"/>
      <c r="G308" s="270"/>
      <c r="H308" s="270"/>
      <c r="I308" s="270"/>
      <c r="J308" s="271"/>
      <c r="K308" s="270"/>
      <c r="L308" s="271">
        <v>17.25</v>
      </c>
      <c r="M308" s="270"/>
      <c r="N308" s="273">
        <v>351</v>
      </c>
      <c r="V308" s="228"/>
      <c r="W308" s="229"/>
      <c r="AA308" s="227" t="s">
        <v>473</v>
      </c>
      <c r="AC308" s="229"/>
      <c r="AD308" s="229"/>
      <c r="AE308" s="229"/>
    </row>
    <row r="309" spans="1:31" s="226" customFormat="1" ht="33.75" x14ac:dyDescent="0.2">
      <c r="A309" s="268"/>
      <c r="B309" s="267" t="s">
        <v>746</v>
      </c>
      <c r="C309" s="521" t="s">
        <v>527</v>
      </c>
      <c r="D309" s="521"/>
      <c r="E309" s="521"/>
      <c r="F309" s="270" t="s">
        <v>645</v>
      </c>
      <c r="G309" s="279">
        <v>74</v>
      </c>
      <c r="H309" s="270"/>
      <c r="I309" s="279">
        <v>74</v>
      </c>
      <c r="J309" s="271"/>
      <c r="K309" s="270"/>
      <c r="L309" s="271">
        <v>12.77</v>
      </c>
      <c r="M309" s="270"/>
      <c r="N309" s="273">
        <v>260</v>
      </c>
      <c r="V309" s="228"/>
      <c r="W309" s="229"/>
      <c r="AA309" s="227" t="s">
        <v>527</v>
      </c>
      <c r="AC309" s="229"/>
      <c r="AD309" s="229"/>
      <c r="AE309" s="229"/>
    </row>
    <row r="310" spans="1:31" s="226" customFormat="1" ht="33.75" x14ac:dyDescent="0.2">
      <c r="A310" s="268"/>
      <c r="B310" s="267" t="s">
        <v>747</v>
      </c>
      <c r="C310" s="521" t="s">
        <v>528</v>
      </c>
      <c r="D310" s="521"/>
      <c r="E310" s="521"/>
      <c r="F310" s="270" t="s">
        <v>645</v>
      </c>
      <c r="G310" s="279">
        <v>36</v>
      </c>
      <c r="H310" s="270"/>
      <c r="I310" s="279">
        <v>36</v>
      </c>
      <c r="J310" s="271"/>
      <c r="K310" s="270"/>
      <c r="L310" s="271">
        <v>6.21</v>
      </c>
      <c r="M310" s="270"/>
      <c r="N310" s="273">
        <v>126</v>
      </c>
      <c r="V310" s="228"/>
      <c r="W310" s="229"/>
      <c r="AA310" s="227" t="s">
        <v>528</v>
      </c>
      <c r="AC310" s="229"/>
      <c r="AD310" s="229"/>
      <c r="AE310" s="229"/>
    </row>
    <row r="311" spans="1:31" s="226" customFormat="1" ht="12" x14ac:dyDescent="0.2">
      <c r="A311" s="280"/>
      <c r="B311" s="281"/>
      <c r="C311" s="523" t="s">
        <v>476</v>
      </c>
      <c r="D311" s="523"/>
      <c r="E311" s="523"/>
      <c r="F311" s="260"/>
      <c r="G311" s="260"/>
      <c r="H311" s="260"/>
      <c r="I311" s="260"/>
      <c r="J311" s="262"/>
      <c r="K311" s="260"/>
      <c r="L311" s="262">
        <v>36.229999999999997</v>
      </c>
      <c r="M311" s="276"/>
      <c r="N311" s="263">
        <v>737</v>
      </c>
      <c r="V311" s="228"/>
      <c r="W311" s="229"/>
      <c r="AC311" s="229" t="s">
        <v>476</v>
      </c>
      <c r="AD311" s="229"/>
      <c r="AE311" s="229"/>
    </row>
    <row r="312" spans="1:31" s="226" customFormat="1" ht="33.75" x14ac:dyDescent="0.2">
      <c r="A312" s="258">
        <v>32</v>
      </c>
      <c r="B312" s="259" t="s">
        <v>828</v>
      </c>
      <c r="C312" s="523" t="s">
        <v>537</v>
      </c>
      <c r="D312" s="523"/>
      <c r="E312" s="523"/>
      <c r="F312" s="260" t="s">
        <v>743</v>
      </c>
      <c r="G312" s="260"/>
      <c r="H312" s="260"/>
      <c r="I312" s="284">
        <v>1</v>
      </c>
      <c r="J312" s="262"/>
      <c r="K312" s="260"/>
      <c r="L312" s="262"/>
      <c r="M312" s="260"/>
      <c r="N312" s="263"/>
      <c r="V312" s="228"/>
      <c r="W312" s="229" t="s">
        <v>537</v>
      </c>
      <c r="AC312" s="229"/>
      <c r="AD312" s="229"/>
      <c r="AE312" s="229"/>
    </row>
    <row r="313" spans="1:31" s="226" customFormat="1" ht="45" x14ac:dyDescent="0.2">
      <c r="A313" s="266"/>
      <c r="B313" s="267" t="s">
        <v>744</v>
      </c>
      <c r="C313" s="521" t="s">
        <v>526</v>
      </c>
      <c r="D313" s="521"/>
      <c r="E313" s="521"/>
      <c r="F313" s="521"/>
      <c r="G313" s="521"/>
      <c r="H313" s="521"/>
      <c r="I313" s="521"/>
      <c r="J313" s="521"/>
      <c r="K313" s="521"/>
      <c r="L313" s="521"/>
      <c r="M313" s="521"/>
      <c r="N313" s="525"/>
      <c r="V313" s="228"/>
      <c r="W313" s="229"/>
      <c r="Y313" s="227" t="s">
        <v>526</v>
      </c>
      <c r="AC313" s="229"/>
      <c r="AD313" s="229"/>
      <c r="AE313" s="229"/>
    </row>
    <row r="314" spans="1:31" s="226" customFormat="1" ht="12" x14ac:dyDescent="0.2">
      <c r="A314" s="268"/>
      <c r="B314" s="269">
        <v>1</v>
      </c>
      <c r="C314" s="521" t="s">
        <v>470</v>
      </c>
      <c r="D314" s="521"/>
      <c r="E314" s="521"/>
      <c r="F314" s="270"/>
      <c r="G314" s="270"/>
      <c r="H314" s="270"/>
      <c r="I314" s="270"/>
      <c r="J314" s="271">
        <v>105.6</v>
      </c>
      <c r="K314" s="285">
        <v>1.3</v>
      </c>
      <c r="L314" s="271">
        <v>137.28</v>
      </c>
      <c r="M314" s="272">
        <v>20.34</v>
      </c>
      <c r="N314" s="273">
        <v>2792</v>
      </c>
      <c r="V314" s="228"/>
      <c r="W314" s="229"/>
      <c r="Z314" s="227" t="s">
        <v>470</v>
      </c>
      <c r="AC314" s="229"/>
      <c r="AD314" s="229"/>
      <c r="AE314" s="229"/>
    </row>
    <row r="315" spans="1:31" s="226" customFormat="1" ht="12" x14ac:dyDescent="0.2">
      <c r="A315" s="268"/>
      <c r="B315" s="267"/>
      <c r="C315" s="521" t="s">
        <v>471</v>
      </c>
      <c r="D315" s="521"/>
      <c r="E315" s="521"/>
      <c r="F315" s="270" t="s">
        <v>642</v>
      </c>
      <c r="G315" s="272">
        <v>7.29</v>
      </c>
      <c r="H315" s="285">
        <v>1.3</v>
      </c>
      <c r="I315" s="286">
        <v>9.4770000000000003</v>
      </c>
      <c r="J315" s="271"/>
      <c r="K315" s="270"/>
      <c r="L315" s="271"/>
      <c r="M315" s="270"/>
      <c r="N315" s="273"/>
      <c r="V315" s="228"/>
      <c r="W315" s="229"/>
      <c r="AA315" s="227" t="s">
        <v>471</v>
      </c>
      <c r="AC315" s="229"/>
      <c r="AD315" s="229"/>
      <c r="AE315" s="229"/>
    </row>
    <row r="316" spans="1:31" s="226" customFormat="1" ht="12" x14ac:dyDescent="0.2">
      <c r="A316" s="268"/>
      <c r="B316" s="267"/>
      <c r="C316" s="524" t="s">
        <v>472</v>
      </c>
      <c r="D316" s="524"/>
      <c r="E316" s="524"/>
      <c r="F316" s="276"/>
      <c r="G316" s="276"/>
      <c r="H316" s="276"/>
      <c r="I316" s="276"/>
      <c r="J316" s="277">
        <v>105.6</v>
      </c>
      <c r="K316" s="276"/>
      <c r="L316" s="277">
        <v>137.28</v>
      </c>
      <c r="M316" s="276"/>
      <c r="N316" s="278"/>
      <c r="V316" s="228"/>
      <c r="W316" s="229"/>
      <c r="AB316" s="227" t="s">
        <v>472</v>
      </c>
      <c r="AC316" s="229"/>
      <c r="AD316" s="229"/>
      <c r="AE316" s="229"/>
    </row>
    <row r="317" spans="1:31" s="226" customFormat="1" ht="12" x14ac:dyDescent="0.2">
      <c r="A317" s="268"/>
      <c r="B317" s="267"/>
      <c r="C317" s="521" t="s">
        <v>473</v>
      </c>
      <c r="D317" s="521"/>
      <c r="E317" s="521"/>
      <c r="F317" s="270"/>
      <c r="G317" s="270"/>
      <c r="H317" s="270"/>
      <c r="I317" s="270"/>
      <c r="J317" s="271"/>
      <c r="K317" s="270"/>
      <c r="L317" s="271">
        <v>137.28</v>
      </c>
      <c r="M317" s="270"/>
      <c r="N317" s="273">
        <v>2792</v>
      </c>
      <c r="V317" s="228"/>
      <c r="W317" s="229"/>
      <c r="AA317" s="227" t="s">
        <v>473</v>
      </c>
      <c r="AC317" s="229"/>
      <c r="AD317" s="229"/>
      <c r="AE317" s="229"/>
    </row>
    <row r="318" spans="1:31" s="226" customFormat="1" ht="33.75" x14ac:dyDescent="0.2">
      <c r="A318" s="268"/>
      <c r="B318" s="267" t="s">
        <v>746</v>
      </c>
      <c r="C318" s="521" t="s">
        <v>527</v>
      </c>
      <c r="D318" s="521"/>
      <c r="E318" s="521"/>
      <c r="F318" s="270" t="s">
        <v>645</v>
      </c>
      <c r="G318" s="279">
        <v>74</v>
      </c>
      <c r="H318" s="270"/>
      <c r="I318" s="279">
        <v>74</v>
      </c>
      <c r="J318" s="271"/>
      <c r="K318" s="270"/>
      <c r="L318" s="271">
        <v>101.59</v>
      </c>
      <c r="M318" s="270"/>
      <c r="N318" s="273">
        <v>2066</v>
      </c>
      <c r="V318" s="228"/>
      <c r="W318" s="229"/>
      <c r="AA318" s="227" t="s">
        <v>527</v>
      </c>
      <c r="AC318" s="229"/>
      <c r="AD318" s="229"/>
      <c r="AE318" s="229"/>
    </row>
    <row r="319" spans="1:31" s="226" customFormat="1" ht="33.75" x14ac:dyDescent="0.2">
      <c r="A319" s="268"/>
      <c r="B319" s="267" t="s">
        <v>747</v>
      </c>
      <c r="C319" s="521" t="s">
        <v>528</v>
      </c>
      <c r="D319" s="521"/>
      <c r="E319" s="521"/>
      <c r="F319" s="270" t="s">
        <v>645</v>
      </c>
      <c r="G319" s="279">
        <v>36</v>
      </c>
      <c r="H319" s="270"/>
      <c r="I319" s="279">
        <v>36</v>
      </c>
      <c r="J319" s="271"/>
      <c r="K319" s="270"/>
      <c r="L319" s="271">
        <v>49.42</v>
      </c>
      <c r="M319" s="270"/>
      <c r="N319" s="273">
        <v>1005</v>
      </c>
      <c r="V319" s="228"/>
      <c r="W319" s="229"/>
      <c r="AA319" s="227" t="s">
        <v>528</v>
      </c>
      <c r="AC319" s="229"/>
      <c r="AD319" s="229"/>
      <c r="AE319" s="229"/>
    </row>
    <row r="320" spans="1:31" s="226" customFormat="1" ht="12" x14ac:dyDescent="0.2">
      <c r="A320" s="280"/>
      <c r="B320" s="281"/>
      <c r="C320" s="523" t="s">
        <v>476</v>
      </c>
      <c r="D320" s="523"/>
      <c r="E320" s="523"/>
      <c r="F320" s="260"/>
      <c r="G320" s="260"/>
      <c r="H320" s="260"/>
      <c r="I320" s="260"/>
      <c r="J320" s="262"/>
      <c r="K320" s="260"/>
      <c r="L320" s="262">
        <v>288.29000000000002</v>
      </c>
      <c r="M320" s="276"/>
      <c r="N320" s="263">
        <v>5863</v>
      </c>
      <c r="V320" s="228"/>
      <c r="W320" s="229"/>
      <c r="AC320" s="229" t="s">
        <v>476</v>
      </c>
      <c r="AD320" s="229"/>
      <c r="AE320" s="229"/>
    </row>
    <row r="321" spans="1:31" s="226" customFormat="1" ht="33.75" x14ac:dyDescent="0.2">
      <c r="A321" s="258">
        <v>33</v>
      </c>
      <c r="B321" s="259" t="s">
        <v>829</v>
      </c>
      <c r="C321" s="523" t="s">
        <v>538</v>
      </c>
      <c r="D321" s="523"/>
      <c r="E321" s="523"/>
      <c r="F321" s="260" t="s">
        <v>743</v>
      </c>
      <c r="G321" s="260"/>
      <c r="H321" s="260"/>
      <c r="I321" s="284">
        <v>3</v>
      </c>
      <c r="J321" s="262"/>
      <c r="K321" s="260"/>
      <c r="L321" s="262"/>
      <c r="M321" s="260"/>
      <c r="N321" s="263"/>
      <c r="V321" s="228"/>
      <c r="W321" s="229" t="s">
        <v>538</v>
      </c>
      <c r="AC321" s="229"/>
      <c r="AD321" s="229"/>
      <c r="AE321" s="229"/>
    </row>
    <row r="322" spans="1:31" s="226" customFormat="1" ht="45" x14ac:dyDescent="0.2">
      <c r="A322" s="266"/>
      <c r="B322" s="267" t="s">
        <v>744</v>
      </c>
      <c r="C322" s="521" t="s">
        <v>526</v>
      </c>
      <c r="D322" s="521"/>
      <c r="E322" s="521"/>
      <c r="F322" s="521"/>
      <c r="G322" s="521"/>
      <c r="H322" s="521"/>
      <c r="I322" s="521"/>
      <c r="J322" s="521"/>
      <c r="K322" s="521"/>
      <c r="L322" s="521"/>
      <c r="M322" s="521"/>
      <c r="N322" s="525"/>
      <c r="V322" s="228"/>
      <c r="W322" s="229"/>
      <c r="Y322" s="227" t="s">
        <v>526</v>
      </c>
      <c r="AC322" s="229"/>
      <c r="AD322" s="229"/>
      <c r="AE322" s="229"/>
    </row>
    <row r="323" spans="1:31" s="226" customFormat="1" ht="12" x14ac:dyDescent="0.2">
      <c r="A323" s="268"/>
      <c r="B323" s="269">
        <v>1</v>
      </c>
      <c r="C323" s="521" t="s">
        <v>470</v>
      </c>
      <c r="D323" s="521"/>
      <c r="E323" s="521"/>
      <c r="F323" s="270"/>
      <c r="G323" s="270"/>
      <c r="H323" s="270"/>
      <c r="I323" s="270"/>
      <c r="J323" s="271">
        <v>37.81</v>
      </c>
      <c r="K323" s="285">
        <v>1.3</v>
      </c>
      <c r="L323" s="271">
        <v>147.46</v>
      </c>
      <c r="M323" s="272">
        <v>20.34</v>
      </c>
      <c r="N323" s="273">
        <v>2999</v>
      </c>
      <c r="V323" s="228"/>
      <c r="W323" s="229"/>
      <c r="Z323" s="227" t="s">
        <v>470</v>
      </c>
      <c r="AC323" s="229"/>
      <c r="AD323" s="229"/>
      <c r="AE323" s="229"/>
    </row>
    <row r="324" spans="1:31" s="226" customFormat="1" ht="12" x14ac:dyDescent="0.2">
      <c r="A324" s="268"/>
      <c r="B324" s="267"/>
      <c r="C324" s="521" t="s">
        <v>471</v>
      </c>
      <c r="D324" s="521"/>
      <c r="E324" s="521"/>
      <c r="F324" s="270" t="s">
        <v>642</v>
      </c>
      <c r="G324" s="272">
        <v>2.4300000000000002</v>
      </c>
      <c r="H324" s="285">
        <v>1.3</v>
      </c>
      <c r="I324" s="286">
        <v>9.4770000000000003</v>
      </c>
      <c r="J324" s="271"/>
      <c r="K324" s="270"/>
      <c r="L324" s="271"/>
      <c r="M324" s="270"/>
      <c r="N324" s="273"/>
      <c r="V324" s="228"/>
      <c r="W324" s="229"/>
      <c r="AA324" s="227" t="s">
        <v>471</v>
      </c>
      <c r="AC324" s="229"/>
      <c r="AD324" s="229"/>
      <c r="AE324" s="229"/>
    </row>
    <row r="325" spans="1:31" s="226" customFormat="1" ht="12" x14ac:dyDescent="0.2">
      <c r="A325" s="268"/>
      <c r="B325" s="267"/>
      <c r="C325" s="524" t="s">
        <v>472</v>
      </c>
      <c r="D325" s="524"/>
      <c r="E325" s="524"/>
      <c r="F325" s="276"/>
      <c r="G325" s="276"/>
      <c r="H325" s="276"/>
      <c r="I325" s="276"/>
      <c r="J325" s="277">
        <v>37.81</v>
      </c>
      <c r="K325" s="276"/>
      <c r="L325" s="277">
        <v>147.46</v>
      </c>
      <c r="M325" s="276"/>
      <c r="N325" s="278"/>
      <c r="V325" s="228"/>
      <c r="W325" s="229"/>
      <c r="AB325" s="227" t="s">
        <v>472</v>
      </c>
      <c r="AC325" s="229"/>
      <c r="AD325" s="229"/>
      <c r="AE325" s="229"/>
    </row>
    <row r="326" spans="1:31" s="226" customFormat="1" ht="12" x14ac:dyDescent="0.2">
      <c r="A326" s="268"/>
      <c r="B326" s="267"/>
      <c r="C326" s="521" t="s">
        <v>473</v>
      </c>
      <c r="D326" s="521"/>
      <c r="E326" s="521"/>
      <c r="F326" s="270"/>
      <c r="G326" s="270"/>
      <c r="H326" s="270"/>
      <c r="I326" s="270"/>
      <c r="J326" s="271"/>
      <c r="K326" s="270"/>
      <c r="L326" s="271">
        <v>147.46</v>
      </c>
      <c r="M326" s="270"/>
      <c r="N326" s="273">
        <v>2999</v>
      </c>
      <c r="V326" s="228"/>
      <c r="W326" s="229"/>
      <c r="AA326" s="227" t="s">
        <v>473</v>
      </c>
      <c r="AC326" s="229"/>
      <c r="AD326" s="229"/>
      <c r="AE326" s="229"/>
    </row>
    <row r="327" spans="1:31" s="226" customFormat="1" ht="33.75" x14ac:dyDescent="0.2">
      <c r="A327" s="268"/>
      <c r="B327" s="267" t="s">
        <v>746</v>
      </c>
      <c r="C327" s="521" t="s">
        <v>527</v>
      </c>
      <c r="D327" s="521"/>
      <c r="E327" s="521"/>
      <c r="F327" s="270" t="s">
        <v>645</v>
      </c>
      <c r="G327" s="279">
        <v>74</v>
      </c>
      <c r="H327" s="270"/>
      <c r="I327" s="279">
        <v>74</v>
      </c>
      <c r="J327" s="271"/>
      <c r="K327" s="270"/>
      <c r="L327" s="271">
        <v>109.12</v>
      </c>
      <c r="M327" s="270"/>
      <c r="N327" s="273">
        <v>2219</v>
      </c>
      <c r="V327" s="228"/>
      <c r="W327" s="229"/>
      <c r="AA327" s="227" t="s">
        <v>527</v>
      </c>
      <c r="AC327" s="229"/>
      <c r="AD327" s="229"/>
      <c r="AE327" s="229"/>
    </row>
    <row r="328" spans="1:31" s="226" customFormat="1" ht="33.75" x14ac:dyDescent="0.2">
      <c r="A328" s="268"/>
      <c r="B328" s="267" t="s">
        <v>747</v>
      </c>
      <c r="C328" s="521" t="s">
        <v>528</v>
      </c>
      <c r="D328" s="521"/>
      <c r="E328" s="521"/>
      <c r="F328" s="270" t="s">
        <v>645</v>
      </c>
      <c r="G328" s="279">
        <v>36</v>
      </c>
      <c r="H328" s="270"/>
      <c r="I328" s="279">
        <v>36</v>
      </c>
      <c r="J328" s="271"/>
      <c r="K328" s="270"/>
      <c r="L328" s="271">
        <v>53.09</v>
      </c>
      <c r="M328" s="270"/>
      <c r="N328" s="273">
        <v>1080</v>
      </c>
      <c r="V328" s="228"/>
      <c r="W328" s="229"/>
      <c r="AA328" s="227" t="s">
        <v>528</v>
      </c>
      <c r="AC328" s="229"/>
      <c r="AD328" s="229"/>
      <c r="AE328" s="229"/>
    </row>
    <row r="329" spans="1:31" s="226" customFormat="1" ht="12" x14ac:dyDescent="0.2">
      <c r="A329" s="280"/>
      <c r="B329" s="281"/>
      <c r="C329" s="523" t="s">
        <v>476</v>
      </c>
      <c r="D329" s="523"/>
      <c r="E329" s="523"/>
      <c r="F329" s="260"/>
      <c r="G329" s="260"/>
      <c r="H329" s="260"/>
      <c r="I329" s="260"/>
      <c r="J329" s="262"/>
      <c r="K329" s="260"/>
      <c r="L329" s="262">
        <v>309.67</v>
      </c>
      <c r="M329" s="276"/>
      <c r="N329" s="263">
        <v>6298</v>
      </c>
      <c r="V329" s="228"/>
      <c r="W329" s="229"/>
      <c r="AC329" s="229" t="s">
        <v>476</v>
      </c>
      <c r="AD329" s="229"/>
      <c r="AE329" s="229"/>
    </row>
    <row r="330" spans="1:31" s="226" customFormat="1" ht="45" x14ac:dyDescent="0.2">
      <c r="A330" s="258">
        <v>34</v>
      </c>
      <c r="B330" s="259" t="s">
        <v>830</v>
      </c>
      <c r="C330" s="523" t="s">
        <v>539</v>
      </c>
      <c r="D330" s="523"/>
      <c r="E330" s="523"/>
      <c r="F330" s="260" t="s">
        <v>743</v>
      </c>
      <c r="G330" s="260"/>
      <c r="H330" s="260"/>
      <c r="I330" s="284">
        <v>1</v>
      </c>
      <c r="J330" s="262"/>
      <c r="K330" s="260"/>
      <c r="L330" s="262"/>
      <c r="M330" s="260"/>
      <c r="N330" s="263"/>
      <c r="V330" s="228"/>
      <c r="W330" s="229" t="s">
        <v>539</v>
      </c>
      <c r="AC330" s="229"/>
      <c r="AD330" s="229"/>
      <c r="AE330" s="229"/>
    </row>
    <row r="331" spans="1:31" s="226" customFormat="1" ht="45" x14ac:dyDescent="0.2">
      <c r="A331" s="266"/>
      <c r="B331" s="267" t="s">
        <v>744</v>
      </c>
      <c r="C331" s="521" t="s">
        <v>526</v>
      </c>
      <c r="D331" s="521"/>
      <c r="E331" s="521"/>
      <c r="F331" s="521"/>
      <c r="G331" s="521"/>
      <c r="H331" s="521"/>
      <c r="I331" s="521"/>
      <c r="J331" s="521"/>
      <c r="K331" s="521"/>
      <c r="L331" s="521"/>
      <c r="M331" s="521"/>
      <c r="N331" s="525"/>
      <c r="V331" s="228"/>
      <c r="W331" s="229"/>
      <c r="Y331" s="227" t="s">
        <v>526</v>
      </c>
      <c r="AC331" s="229"/>
      <c r="AD331" s="229"/>
      <c r="AE331" s="229"/>
    </row>
    <row r="332" spans="1:31" s="226" customFormat="1" ht="12" x14ac:dyDescent="0.2">
      <c r="A332" s="268"/>
      <c r="B332" s="269">
        <v>1</v>
      </c>
      <c r="C332" s="521" t="s">
        <v>470</v>
      </c>
      <c r="D332" s="521"/>
      <c r="E332" s="521"/>
      <c r="F332" s="270"/>
      <c r="G332" s="270"/>
      <c r="H332" s="270"/>
      <c r="I332" s="270"/>
      <c r="J332" s="271">
        <v>37.81</v>
      </c>
      <c r="K332" s="285">
        <v>1.3</v>
      </c>
      <c r="L332" s="271">
        <v>49.15</v>
      </c>
      <c r="M332" s="272">
        <v>20.34</v>
      </c>
      <c r="N332" s="273">
        <v>1000</v>
      </c>
      <c r="V332" s="228"/>
      <c r="W332" s="229"/>
      <c r="Z332" s="227" t="s">
        <v>470</v>
      </c>
      <c r="AC332" s="229"/>
      <c r="AD332" s="229"/>
      <c r="AE332" s="229"/>
    </row>
    <row r="333" spans="1:31" s="226" customFormat="1" ht="12" x14ac:dyDescent="0.2">
      <c r="A333" s="268"/>
      <c r="B333" s="267"/>
      <c r="C333" s="521" t="s">
        <v>471</v>
      </c>
      <c r="D333" s="521"/>
      <c r="E333" s="521"/>
      <c r="F333" s="270" t="s">
        <v>642</v>
      </c>
      <c r="G333" s="272">
        <v>2.4300000000000002</v>
      </c>
      <c r="H333" s="285">
        <v>1.3</v>
      </c>
      <c r="I333" s="286">
        <v>3.1589999999999998</v>
      </c>
      <c r="J333" s="271"/>
      <c r="K333" s="270"/>
      <c r="L333" s="271"/>
      <c r="M333" s="270"/>
      <c r="N333" s="273"/>
      <c r="V333" s="228"/>
      <c r="W333" s="229"/>
      <c r="AA333" s="227" t="s">
        <v>471</v>
      </c>
      <c r="AC333" s="229"/>
      <c r="AD333" s="229"/>
      <c r="AE333" s="229"/>
    </row>
    <row r="334" spans="1:31" s="226" customFormat="1" ht="12" x14ac:dyDescent="0.2">
      <c r="A334" s="268"/>
      <c r="B334" s="267"/>
      <c r="C334" s="524" t="s">
        <v>472</v>
      </c>
      <c r="D334" s="524"/>
      <c r="E334" s="524"/>
      <c r="F334" s="276"/>
      <c r="G334" s="276"/>
      <c r="H334" s="276"/>
      <c r="I334" s="276"/>
      <c r="J334" s="277">
        <v>37.81</v>
      </c>
      <c r="K334" s="276"/>
      <c r="L334" s="277">
        <v>49.15</v>
      </c>
      <c r="M334" s="276"/>
      <c r="N334" s="278"/>
      <c r="V334" s="228"/>
      <c r="W334" s="229"/>
      <c r="AB334" s="227" t="s">
        <v>472</v>
      </c>
      <c r="AC334" s="229"/>
      <c r="AD334" s="229"/>
      <c r="AE334" s="229"/>
    </row>
    <row r="335" spans="1:31" s="226" customFormat="1" ht="12" x14ac:dyDescent="0.2">
      <c r="A335" s="268"/>
      <c r="B335" s="267"/>
      <c r="C335" s="521" t="s">
        <v>473</v>
      </c>
      <c r="D335" s="521"/>
      <c r="E335" s="521"/>
      <c r="F335" s="270"/>
      <c r="G335" s="270"/>
      <c r="H335" s="270"/>
      <c r="I335" s="270"/>
      <c r="J335" s="271"/>
      <c r="K335" s="270"/>
      <c r="L335" s="271">
        <v>49.15</v>
      </c>
      <c r="M335" s="270"/>
      <c r="N335" s="273">
        <v>1000</v>
      </c>
      <c r="V335" s="228"/>
      <c r="W335" s="229"/>
      <c r="AA335" s="227" t="s">
        <v>473</v>
      </c>
      <c r="AC335" s="229"/>
      <c r="AD335" s="229"/>
      <c r="AE335" s="229"/>
    </row>
    <row r="336" spans="1:31" s="226" customFormat="1" ht="33.75" x14ac:dyDescent="0.2">
      <c r="A336" s="268"/>
      <c r="B336" s="267" t="s">
        <v>746</v>
      </c>
      <c r="C336" s="521" t="s">
        <v>527</v>
      </c>
      <c r="D336" s="521"/>
      <c r="E336" s="521"/>
      <c r="F336" s="270" t="s">
        <v>645</v>
      </c>
      <c r="G336" s="279">
        <v>74</v>
      </c>
      <c r="H336" s="270"/>
      <c r="I336" s="279">
        <v>74</v>
      </c>
      <c r="J336" s="271"/>
      <c r="K336" s="270"/>
      <c r="L336" s="271">
        <v>36.369999999999997</v>
      </c>
      <c r="M336" s="270"/>
      <c r="N336" s="273">
        <v>740</v>
      </c>
      <c r="V336" s="228"/>
      <c r="W336" s="229"/>
      <c r="AA336" s="227" t="s">
        <v>527</v>
      </c>
      <c r="AC336" s="229"/>
      <c r="AD336" s="229"/>
      <c r="AE336" s="229"/>
    </row>
    <row r="337" spans="1:34" s="226" customFormat="1" ht="33.75" x14ac:dyDescent="0.2">
      <c r="A337" s="268"/>
      <c r="B337" s="267" t="s">
        <v>747</v>
      </c>
      <c r="C337" s="521" t="s">
        <v>528</v>
      </c>
      <c r="D337" s="521"/>
      <c r="E337" s="521"/>
      <c r="F337" s="270" t="s">
        <v>645</v>
      </c>
      <c r="G337" s="279">
        <v>36</v>
      </c>
      <c r="H337" s="270"/>
      <c r="I337" s="279">
        <v>36</v>
      </c>
      <c r="J337" s="271"/>
      <c r="K337" s="270"/>
      <c r="L337" s="271">
        <v>17.690000000000001</v>
      </c>
      <c r="M337" s="270"/>
      <c r="N337" s="273">
        <v>360</v>
      </c>
      <c r="V337" s="228"/>
      <c r="W337" s="229"/>
      <c r="AA337" s="227" t="s">
        <v>528</v>
      </c>
      <c r="AC337" s="229"/>
      <c r="AD337" s="229"/>
      <c r="AE337" s="229"/>
    </row>
    <row r="338" spans="1:34" s="226" customFormat="1" ht="12" x14ac:dyDescent="0.2">
      <c r="A338" s="280"/>
      <c r="B338" s="281"/>
      <c r="C338" s="523" t="s">
        <v>476</v>
      </c>
      <c r="D338" s="523"/>
      <c r="E338" s="523"/>
      <c r="F338" s="260"/>
      <c r="G338" s="260"/>
      <c r="H338" s="260"/>
      <c r="I338" s="260"/>
      <c r="J338" s="262"/>
      <c r="K338" s="260"/>
      <c r="L338" s="262">
        <v>103.21</v>
      </c>
      <c r="M338" s="276"/>
      <c r="N338" s="263">
        <v>2100</v>
      </c>
      <c r="V338" s="228"/>
      <c r="W338" s="229"/>
      <c r="AC338" s="229" t="s">
        <v>476</v>
      </c>
      <c r="AD338" s="229"/>
      <c r="AE338" s="229"/>
    </row>
    <row r="339" spans="1:34" s="226" customFormat="1" ht="33.75" x14ac:dyDescent="0.2">
      <c r="A339" s="258">
        <v>35</v>
      </c>
      <c r="B339" s="259" t="s">
        <v>831</v>
      </c>
      <c r="C339" s="523" t="s">
        <v>540</v>
      </c>
      <c r="D339" s="523"/>
      <c r="E339" s="523"/>
      <c r="F339" s="260" t="s">
        <v>743</v>
      </c>
      <c r="G339" s="260"/>
      <c r="H339" s="260"/>
      <c r="I339" s="284">
        <v>1</v>
      </c>
      <c r="J339" s="262"/>
      <c r="K339" s="260"/>
      <c r="L339" s="262"/>
      <c r="M339" s="260"/>
      <c r="N339" s="263"/>
      <c r="V339" s="228"/>
      <c r="W339" s="229" t="s">
        <v>540</v>
      </c>
      <c r="AC339" s="229"/>
      <c r="AD339" s="229"/>
      <c r="AE339" s="229"/>
    </row>
    <row r="340" spans="1:34" s="226" customFormat="1" ht="45" x14ac:dyDescent="0.2">
      <c r="A340" s="266"/>
      <c r="B340" s="267" t="s">
        <v>744</v>
      </c>
      <c r="C340" s="521" t="s">
        <v>526</v>
      </c>
      <c r="D340" s="521"/>
      <c r="E340" s="521"/>
      <c r="F340" s="521"/>
      <c r="G340" s="521"/>
      <c r="H340" s="521"/>
      <c r="I340" s="521"/>
      <c r="J340" s="521"/>
      <c r="K340" s="521"/>
      <c r="L340" s="521"/>
      <c r="M340" s="521"/>
      <c r="N340" s="525"/>
      <c r="V340" s="228"/>
      <c r="W340" s="229"/>
      <c r="Y340" s="227" t="s">
        <v>526</v>
      </c>
      <c r="AC340" s="229"/>
      <c r="AD340" s="229"/>
      <c r="AE340" s="229"/>
    </row>
    <row r="341" spans="1:34" s="226" customFormat="1" ht="12" x14ac:dyDescent="0.2">
      <c r="A341" s="268"/>
      <c r="B341" s="269">
        <v>1</v>
      </c>
      <c r="C341" s="521" t="s">
        <v>470</v>
      </c>
      <c r="D341" s="521"/>
      <c r="E341" s="521"/>
      <c r="F341" s="270"/>
      <c r="G341" s="270"/>
      <c r="H341" s="270"/>
      <c r="I341" s="270"/>
      <c r="J341" s="271">
        <v>24.67</v>
      </c>
      <c r="K341" s="285">
        <v>1.3</v>
      </c>
      <c r="L341" s="271">
        <v>32.07</v>
      </c>
      <c r="M341" s="272">
        <v>20.34</v>
      </c>
      <c r="N341" s="273">
        <v>652</v>
      </c>
      <c r="V341" s="228"/>
      <c r="W341" s="229"/>
      <c r="Z341" s="227" t="s">
        <v>470</v>
      </c>
      <c r="AC341" s="229"/>
      <c r="AD341" s="229"/>
      <c r="AE341" s="229"/>
    </row>
    <row r="342" spans="1:34" s="226" customFormat="1" ht="12" x14ac:dyDescent="0.2">
      <c r="A342" s="268"/>
      <c r="B342" s="267"/>
      <c r="C342" s="521" t="s">
        <v>471</v>
      </c>
      <c r="D342" s="521"/>
      <c r="E342" s="521"/>
      <c r="F342" s="270" t="s">
        <v>642</v>
      </c>
      <c r="G342" s="272">
        <v>1.62</v>
      </c>
      <c r="H342" s="285">
        <v>1.3</v>
      </c>
      <c r="I342" s="286">
        <v>2.1059999999999999</v>
      </c>
      <c r="J342" s="271"/>
      <c r="K342" s="270"/>
      <c r="L342" s="271"/>
      <c r="M342" s="270"/>
      <c r="N342" s="273"/>
      <c r="V342" s="228"/>
      <c r="W342" s="229"/>
      <c r="AA342" s="227" t="s">
        <v>471</v>
      </c>
      <c r="AC342" s="229"/>
      <c r="AD342" s="229"/>
      <c r="AE342" s="229"/>
    </row>
    <row r="343" spans="1:34" s="226" customFormat="1" ht="12" x14ac:dyDescent="0.2">
      <c r="A343" s="268"/>
      <c r="B343" s="267"/>
      <c r="C343" s="524" t="s">
        <v>472</v>
      </c>
      <c r="D343" s="524"/>
      <c r="E343" s="524"/>
      <c r="F343" s="276"/>
      <c r="G343" s="276"/>
      <c r="H343" s="276"/>
      <c r="I343" s="276"/>
      <c r="J343" s="277">
        <v>24.67</v>
      </c>
      <c r="K343" s="276"/>
      <c r="L343" s="277">
        <v>32.07</v>
      </c>
      <c r="M343" s="276"/>
      <c r="N343" s="278"/>
      <c r="V343" s="228"/>
      <c r="W343" s="229"/>
      <c r="AB343" s="227" t="s">
        <v>472</v>
      </c>
      <c r="AC343" s="229"/>
      <c r="AD343" s="229"/>
      <c r="AE343" s="229"/>
    </row>
    <row r="344" spans="1:34" s="226" customFormat="1" ht="12" x14ac:dyDescent="0.2">
      <c r="A344" s="268"/>
      <c r="B344" s="267"/>
      <c r="C344" s="521" t="s">
        <v>473</v>
      </c>
      <c r="D344" s="521"/>
      <c r="E344" s="521"/>
      <c r="F344" s="270"/>
      <c r="G344" s="270"/>
      <c r="H344" s="270"/>
      <c r="I344" s="270"/>
      <c r="J344" s="271"/>
      <c r="K344" s="270"/>
      <c r="L344" s="271">
        <v>32.07</v>
      </c>
      <c r="M344" s="270"/>
      <c r="N344" s="273">
        <v>652</v>
      </c>
      <c r="V344" s="228"/>
      <c r="W344" s="229"/>
      <c r="AA344" s="227" t="s">
        <v>473</v>
      </c>
      <c r="AC344" s="229"/>
      <c r="AD344" s="229"/>
      <c r="AE344" s="229"/>
    </row>
    <row r="345" spans="1:34" s="226" customFormat="1" ht="33.75" x14ac:dyDescent="0.2">
      <c r="A345" s="268"/>
      <c r="B345" s="267" t="s">
        <v>746</v>
      </c>
      <c r="C345" s="521" t="s">
        <v>527</v>
      </c>
      <c r="D345" s="521"/>
      <c r="E345" s="521"/>
      <c r="F345" s="270" t="s">
        <v>645</v>
      </c>
      <c r="G345" s="279">
        <v>74</v>
      </c>
      <c r="H345" s="270"/>
      <c r="I345" s="279">
        <v>74</v>
      </c>
      <c r="J345" s="271"/>
      <c r="K345" s="270"/>
      <c r="L345" s="271">
        <v>23.73</v>
      </c>
      <c r="M345" s="270"/>
      <c r="N345" s="273">
        <v>482</v>
      </c>
      <c r="V345" s="228"/>
      <c r="W345" s="229"/>
      <c r="AA345" s="227" t="s">
        <v>527</v>
      </c>
      <c r="AC345" s="229"/>
      <c r="AD345" s="229"/>
      <c r="AE345" s="229"/>
    </row>
    <row r="346" spans="1:34" s="226" customFormat="1" ht="33.75" x14ac:dyDescent="0.2">
      <c r="A346" s="268"/>
      <c r="B346" s="267" t="s">
        <v>747</v>
      </c>
      <c r="C346" s="521" t="s">
        <v>528</v>
      </c>
      <c r="D346" s="521"/>
      <c r="E346" s="521"/>
      <c r="F346" s="270" t="s">
        <v>645</v>
      </c>
      <c r="G346" s="279">
        <v>36</v>
      </c>
      <c r="H346" s="270"/>
      <c r="I346" s="279">
        <v>36</v>
      </c>
      <c r="J346" s="271"/>
      <c r="K346" s="270"/>
      <c r="L346" s="271">
        <v>11.55</v>
      </c>
      <c r="M346" s="270"/>
      <c r="N346" s="273">
        <v>235</v>
      </c>
      <c r="V346" s="228"/>
      <c r="W346" s="229"/>
      <c r="AA346" s="227" t="s">
        <v>528</v>
      </c>
      <c r="AC346" s="229"/>
      <c r="AD346" s="229"/>
      <c r="AE346" s="229"/>
    </row>
    <row r="347" spans="1:34" s="226" customFormat="1" ht="12" x14ac:dyDescent="0.2">
      <c r="A347" s="280"/>
      <c r="B347" s="281"/>
      <c r="C347" s="523" t="s">
        <v>476</v>
      </c>
      <c r="D347" s="523"/>
      <c r="E347" s="523"/>
      <c r="F347" s="260"/>
      <c r="G347" s="260"/>
      <c r="H347" s="260"/>
      <c r="I347" s="260"/>
      <c r="J347" s="262"/>
      <c r="K347" s="260"/>
      <c r="L347" s="262">
        <v>67.349999999999994</v>
      </c>
      <c r="M347" s="276"/>
      <c r="N347" s="263">
        <v>1369</v>
      </c>
      <c r="V347" s="228"/>
      <c r="W347" s="229"/>
      <c r="AC347" s="229" t="s">
        <v>476</v>
      </c>
      <c r="AD347" s="229"/>
      <c r="AE347" s="229"/>
    </row>
    <row r="348" spans="1:34" s="226" customFormat="1" ht="1.5" customHeight="1" x14ac:dyDescent="0.2">
      <c r="A348" s="290"/>
      <c r="B348" s="281"/>
      <c r="C348" s="281"/>
      <c r="D348" s="281"/>
      <c r="E348" s="281"/>
      <c r="F348" s="290"/>
      <c r="G348" s="290"/>
      <c r="H348" s="290"/>
      <c r="I348" s="290"/>
      <c r="J348" s="291"/>
      <c r="K348" s="290"/>
      <c r="L348" s="291"/>
      <c r="M348" s="270"/>
      <c r="N348" s="291"/>
      <c r="V348" s="228"/>
      <c r="W348" s="229"/>
      <c r="AC348" s="229"/>
      <c r="AD348" s="229"/>
      <c r="AE348" s="229"/>
    </row>
    <row r="349" spans="1:34" s="226" customFormat="1" ht="12" x14ac:dyDescent="0.2">
      <c r="A349" s="292"/>
      <c r="B349" s="293"/>
      <c r="C349" s="523" t="s">
        <v>541</v>
      </c>
      <c r="D349" s="523"/>
      <c r="E349" s="523"/>
      <c r="F349" s="523"/>
      <c r="G349" s="523"/>
      <c r="H349" s="523"/>
      <c r="I349" s="523"/>
      <c r="J349" s="523"/>
      <c r="K349" s="523"/>
      <c r="L349" s="294">
        <v>3628.39</v>
      </c>
      <c r="M349" s="295"/>
      <c r="N349" s="296"/>
      <c r="V349" s="228"/>
      <c r="W349" s="229"/>
      <c r="AC349" s="229"/>
      <c r="AD349" s="229"/>
      <c r="AE349" s="229" t="s">
        <v>541</v>
      </c>
    </row>
    <row r="350" spans="1:34" s="226" customFormat="1" ht="2.25" customHeight="1" x14ac:dyDescent="0.2">
      <c r="B350" s="235"/>
      <c r="C350" s="235"/>
      <c r="D350" s="235"/>
      <c r="E350" s="235"/>
      <c r="F350" s="235"/>
      <c r="G350" s="235"/>
      <c r="H350" s="235"/>
      <c r="I350" s="235"/>
      <c r="J350" s="235"/>
      <c r="K350" s="235"/>
      <c r="L350" s="301"/>
      <c r="M350" s="302"/>
      <c r="N350" s="303"/>
    </row>
    <row r="351" spans="1:34" s="226" customFormat="1" x14ac:dyDescent="0.2">
      <c r="A351" s="292"/>
      <c r="B351" s="293"/>
      <c r="C351" s="523" t="s">
        <v>542</v>
      </c>
      <c r="D351" s="523"/>
      <c r="E351" s="523"/>
      <c r="F351" s="523"/>
      <c r="G351" s="523"/>
      <c r="H351" s="523"/>
      <c r="I351" s="523"/>
      <c r="J351" s="523"/>
      <c r="K351" s="523"/>
      <c r="L351" s="294"/>
      <c r="M351" s="304"/>
      <c r="N351" s="296"/>
      <c r="AG351" s="229" t="s">
        <v>542</v>
      </c>
    </row>
    <row r="352" spans="1:34" s="226" customFormat="1" x14ac:dyDescent="0.2">
      <c r="A352" s="305"/>
      <c r="B352" s="267"/>
      <c r="C352" s="521" t="s">
        <v>543</v>
      </c>
      <c r="D352" s="521"/>
      <c r="E352" s="521"/>
      <c r="F352" s="521"/>
      <c r="G352" s="521"/>
      <c r="H352" s="521"/>
      <c r="I352" s="521"/>
      <c r="J352" s="521"/>
      <c r="K352" s="521"/>
      <c r="L352" s="306">
        <v>15362.26</v>
      </c>
      <c r="M352" s="307"/>
      <c r="N352" s="308">
        <v>165991</v>
      </c>
      <c r="AG352" s="229"/>
      <c r="AH352" s="227" t="s">
        <v>543</v>
      </c>
    </row>
    <row r="353" spans="1:34" s="226" customFormat="1" x14ac:dyDescent="0.2">
      <c r="A353" s="305"/>
      <c r="B353" s="267"/>
      <c r="C353" s="521" t="s">
        <v>544</v>
      </c>
      <c r="D353" s="521"/>
      <c r="E353" s="521"/>
      <c r="F353" s="521"/>
      <c r="G353" s="521"/>
      <c r="H353" s="521"/>
      <c r="I353" s="521"/>
      <c r="J353" s="521"/>
      <c r="K353" s="521"/>
      <c r="L353" s="306"/>
      <c r="M353" s="307"/>
      <c r="N353" s="308"/>
      <c r="AG353" s="229"/>
      <c r="AH353" s="227" t="s">
        <v>544</v>
      </c>
    </row>
    <row r="354" spans="1:34" s="226" customFormat="1" x14ac:dyDescent="0.2">
      <c r="A354" s="305"/>
      <c r="B354" s="267"/>
      <c r="C354" s="521" t="s">
        <v>545</v>
      </c>
      <c r="D354" s="521"/>
      <c r="E354" s="521"/>
      <c r="F354" s="521"/>
      <c r="G354" s="521"/>
      <c r="H354" s="521"/>
      <c r="I354" s="521"/>
      <c r="J354" s="521"/>
      <c r="K354" s="521"/>
      <c r="L354" s="306">
        <v>3440.38</v>
      </c>
      <c r="M354" s="307"/>
      <c r="N354" s="308">
        <v>69974</v>
      </c>
      <c r="AG354" s="229"/>
      <c r="AH354" s="227" t="s">
        <v>545</v>
      </c>
    </row>
    <row r="355" spans="1:34" s="226" customFormat="1" x14ac:dyDescent="0.2">
      <c r="A355" s="305"/>
      <c r="B355" s="267"/>
      <c r="C355" s="521" t="s">
        <v>546</v>
      </c>
      <c r="D355" s="521"/>
      <c r="E355" s="521"/>
      <c r="F355" s="521"/>
      <c r="G355" s="521"/>
      <c r="H355" s="521"/>
      <c r="I355" s="521"/>
      <c r="J355" s="521"/>
      <c r="K355" s="521"/>
      <c r="L355" s="306">
        <v>3727.7</v>
      </c>
      <c r="M355" s="307"/>
      <c r="N355" s="308">
        <v>34070</v>
      </c>
      <c r="AG355" s="229"/>
      <c r="AH355" s="227" t="s">
        <v>546</v>
      </c>
    </row>
    <row r="356" spans="1:34" s="226" customFormat="1" x14ac:dyDescent="0.2">
      <c r="A356" s="305"/>
      <c r="B356" s="267"/>
      <c r="C356" s="521" t="s">
        <v>547</v>
      </c>
      <c r="D356" s="521"/>
      <c r="E356" s="521"/>
      <c r="F356" s="521"/>
      <c r="G356" s="521"/>
      <c r="H356" s="521"/>
      <c r="I356" s="521"/>
      <c r="J356" s="521"/>
      <c r="K356" s="521"/>
      <c r="L356" s="306">
        <v>337.49</v>
      </c>
      <c r="M356" s="307"/>
      <c r="N356" s="308">
        <v>6864</v>
      </c>
      <c r="AG356" s="229"/>
      <c r="AH356" s="227" t="s">
        <v>547</v>
      </c>
    </row>
    <row r="357" spans="1:34" s="226" customFormat="1" x14ac:dyDescent="0.2">
      <c r="A357" s="305"/>
      <c r="B357" s="267"/>
      <c r="C357" s="521" t="s">
        <v>548</v>
      </c>
      <c r="D357" s="521"/>
      <c r="E357" s="521"/>
      <c r="F357" s="521"/>
      <c r="G357" s="521"/>
      <c r="H357" s="521"/>
      <c r="I357" s="521"/>
      <c r="J357" s="521"/>
      <c r="K357" s="521"/>
      <c r="L357" s="306">
        <v>8194.18</v>
      </c>
      <c r="M357" s="307"/>
      <c r="N357" s="308">
        <v>61947</v>
      </c>
      <c r="AG357" s="229"/>
      <c r="AH357" s="227" t="s">
        <v>548</v>
      </c>
    </row>
    <row r="358" spans="1:34" s="226" customFormat="1" x14ac:dyDescent="0.2">
      <c r="A358" s="305"/>
      <c r="B358" s="267"/>
      <c r="C358" s="521" t="s">
        <v>549</v>
      </c>
      <c r="D358" s="521"/>
      <c r="E358" s="521"/>
      <c r="F358" s="521"/>
      <c r="G358" s="521"/>
      <c r="H358" s="521"/>
      <c r="I358" s="521"/>
      <c r="J358" s="521"/>
      <c r="K358" s="521"/>
      <c r="L358" s="306">
        <v>8865</v>
      </c>
      <c r="M358" s="307"/>
      <c r="N358" s="308">
        <v>108840</v>
      </c>
      <c r="AG358" s="229"/>
      <c r="AH358" s="227" t="s">
        <v>549</v>
      </c>
    </row>
    <row r="359" spans="1:34" s="226" customFormat="1" x14ac:dyDescent="0.2">
      <c r="A359" s="305"/>
      <c r="B359" s="267"/>
      <c r="C359" s="521" t="s">
        <v>544</v>
      </c>
      <c r="D359" s="521"/>
      <c r="E359" s="521"/>
      <c r="F359" s="521"/>
      <c r="G359" s="521"/>
      <c r="H359" s="521"/>
      <c r="I359" s="521"/>
      <c r="J359" s="521"/>
      <c r="K359" s="521"/>
      <c r="L359" s="306"/>
      <c r="M359" s="307"/>
      <c r="N359" s="308"/>
      <c r="AG359" s="229"/>
      <c r="AH359" s="227" t="s">
        <v>544</v>
      </c>
    </row>
    <row r="360" spans="1:34" s="226" customFormat="1" x14ac:dyDescent="0.2">
      <c r="A360" s="305"/>
      <c r="B360" s="267"/>
      <c r="C360" s="521" t="s">
        <v>550</v>
      </c>
      <c r="D360" s="521"/>
      <c r="E360" s="521"/>
      <c r="F360" s="521"/>
      <c r="G360" s="521"/>
      <c r="H360" s="521"/>
      <c r="I360" s="521"/>
      <c r="J360" s="521"/>
      <c r="K360" s="521"/>
      <c r="L360" s="306">
        <v>1000.67</v>
      </c>
      <c r="M360" s="307"/>
      <c r="N360" s="308">
        <v>20353</v>
      </c>
      <c r="AG360" s="229"/>
      <c r="AH360" s="227" t="s">
        <v>550</v>
      </c>
    </row>
    <row r="361" spans="1:34" s="226" customFormat="1" x14ac:dyDescent="0.2">
      <c r="A361" s="305"/>
      <c r="B361" s="267"/>
      <c r="C361" s="521" t="s">
        <v>551</v>
      </c>
      <c r="D361" s="521"/>
      <c r="E361" s="521"/>
      <c r="F361" s="521"/>
      <c r="G361" s="521"/>
      <c r="H361" s="521"/>
      <c r="I361" s="521"/>
      <c r="J361" s="521"/>
      <c r="K361" s="521"/>
      <c r="L361" s="306">
        <v>2786.56</v>
      </c>
      <c r="M361" s="307"/>
      <c r="N361" s="308">
        <v>25468</v>
      </c>
      <c r="AG361" s="229"/>
      <c r="AH361" s="227" t="s">
        <v>551</v>
      </c>
    </row>
    <row r="362" spans="1:34" s="226" customFormat="1" x14ac:dyDescent="0.2">
      <c r="A362" s="305"/>
      <c r="B362" s="267"/>
      <c r="C362" s="521" t="s">
        <v>552</v>
      </c>
      <c r="D362" s="521"/>
      <c r="E362" s="521"/>
      <c r="F362" s="521"/>
      <c r="G362" s="521"/>
      <c r="H362" s="521"/>
      <c r="I362" s="521"/>
      <c r="J362" s="521"/>
      <c r="K362" s="521"/>
      <c r="L362" s="306">
        <v>249.93</v>
      </c>
      <c r="M362" s="307"/>
      <c r="N362" s="308">
        <v>5083</v>
      </c>
      <c r="AG362" s="229"/>
      <c r="AH362" s="227" t="s">
        <v>552</v>
      </c>
    </row>
    <row r="363" spans="1:34" s="226" customFormat="1" x14ac:dyDescent="0.2">
      <c r="A363" s="305"/>
      <c r="B363" s="267"/>
      <c r="C363" s="521" t="s">
        <v>553</v>
      </c>
      <c r="D363" s="521"/>
      <c r="E363" s="521"/>
      <c r="F363" s="521"/>
      <c r="G363" s="521"/>
      <c r="H363" s="521"/>
      <c r="I363" s="521"/>
      <c r="J363" s="521"/>
      <c r="K363" s="521"/>
      <c r="L363" s="306">
        <v>3150.3</v>
      </c>
      <c r="M363" s="307"/>
      <c r="N363" s="308">
        <v>23815</v>
      </c>
      <c r="AG363" s="229"/>
      <c r="AH363" s="227" t="s">
        <v>553</v>
      </c>
    </row>
    <row r="364" spans="1:34" s="226" customFormat="1" x14ac:dyDescent="0.2">
      <c r="A364" s="305"/>
      <c r="B364" s="267"/>
      <c r="C364" s="521" t="s">
        <v>554</v>
      </c>
      <c r="D364" s="521"/>
      <c r="E364" s="521"/>
      <c r="F364" s="521"/>
      <c r="G364" s="521"/>
      <c r="H364" s="521"/>
      <c r="I364" s="521"/>
      <c r="J364" s="521"/>
      <c r="K364" s="521"/>
      <c r="L364" s="306">
        <v>1243.6600000000001</v>
      </c>
      <c r="M364" s="307"/>
      <c r="N364" s="308">
        <v>25295</v>
      </c>
      <c r="AG364" s="229"/>
      <c r="AH364" s="227" t="s">
        <v>554</v>
      </c>
    </row>
    <row r="365" spans="1:34" s="226" customFormat="1" x14ac:dyDescent="0.2">
      <c r="A365" s="305"/>
      <c r="B365" s="267"/>
      <c r="C365" s="521" t="s">
        <v>555</v>
      </c>
      <c r="D365" s="521"/>
      <c r="E365" s="521"/>
      <c r="F365" s="521"/>
      <c r="G365" s="521"/>
      <c r="H365" s="521"/>
      <c r="I365" s="521"/>
      <c r="J365" s="521"/>
      <c r="K365" s="521"/>
      <c r="L365" s="306">
        <v>683.81</v>
      </c>
      <c r="M365" s="307"/>
      <c r="N365" s="308">
        <v>13909</v>
      </c>
      <c r="AG365" s="229"/>
      <c r="AH365" s="227" t="s">
        <v>555</v>
      </c>
    </row>
    <row r="366" spans="1:34" s="226" customFormat="1" x14ac:dyDescent="0.2">
      <c r="A366" s="305"/>
      <c r="B366" s="267"/>
      <c r="C366" s="521" t="s">
        <v>556</v>
      </c>
      <c r="D366" s="521"/>
      <c r="E366" s="521"/>
      <c r="F366" s="521"/>
      <c r="G366" s="521"/>
      <c r="H366" s="521"/>
      <c r="I366" s="521"/>
      <c r="J366" s="521"/>
      <c r="K366" s="521"/>
      <c r="L366" s="306">
        <v>7880.15</v>
      </c>
      <c r="M366" s="307"/>
      <c r="N366" s="308">
        <v>85280</v>
      </c>
      <c r="AG366" s="229"/>
      <c r="AH366" s="227" t="s">
        <v>556</v>
      </c>
    </row>
    <row r="367" spans="1:34" s="226" customFormat="1" x14ac:dyDescent="0.2">
      <c r="A367" s="305"/>
      <c r="B367" s="267"/>
      <c r="C367" s="521" t="s">
        <v>544</v>
      </c>
      <c r="D367" s="521"/>
      <c r="E367" s="521"/>
      <c r="F367" s="521"/>
      <c r="G367" s="521"/>
      <c r="H367" s="521"/>
      <c r="I367" s="521"/>
      <c r="J367" s="521"/>
      <c r="K367" s="521"/>
      <c r="L367" s="306"/>
      <c r="M367" s="307"/>
      <c r="N367" s="308"/>
      <c r="AG367" s="229"/>
      <c r="AH367" s="227" t="s">
        <v>544</v>
      </c>
    </row>
    <row r="368" spans="1:34" s="226" customFormat="1" x14ac:dyDescent="0.2">
      <c r="A368" s="305"/>
      <c r="B368" s="267"/>
      <c r="C368" s="521" t="s">
        <v>550</v>
      </c>
      <c r="D368" s="521"/>
      <c r="E368" s="521"/>
      <c r="F368" s="521"/>
      <c r="G368" s="521"/>
      <c r="H368" s="521"/>
      <c r="I368" s="521"/>
      <c r="J368" s="521"/>
      <c r="K368" s="521"/>
      <c r="L368" s="306">
        <v>711.91</v>
      </c>
      <c r="M368" s="307"/>
      <c r="N368" s="308">
        <v>14480</v>
      </c>
      <c r="AG368" s="229"/>
      <c r="AH368" s="227" t="s">
        <v>550</v>
      </c>
    </row>
    <row r="369" spans="1:34" s="226" customFormat="1" x14ac:dyDescent="0.2">
      <c r="A369" s="305"/>
      <c r="B369" s="267"/>
      <c r="C369" s="521" t="s">
        <v>551</v>
      </c>
      <c r="D369" s="521"/>
      <c r="E369" s="521"/>
      <c r="F369" s="521"/>
      <c r="G369" s="521"/>
      <c r="H369" s="521"/>
      <c r="I369" s="521"/>
      <c r="J369" s="521"/>
      <c r="K369" s="521"/>
      <c r="L369" s="306">
        <v>941.14</v>
      </c>
      <c r="M369" s="307"/>
      <c r="N369" s="308">
        <v>8602</v>
      </c>
      <c r="AG369" s="229"/>
      <c r="AH369" s="227" t="s">
        <v>551</v>
      </c>
    </row>
    <row r="370" spans="1:34" s="226" customFormat="1" x14ac:dyDescent="0.2">
      <c r="A370" s="305"/>
      <c r="B370" s="267"/>
      <c r="C370" s="521" t="s">
        <v>552</v>
      </c>
      <c r="D370" s="521"/>
      <c r="E370" s="521"/>
      <c r="F370" s="521"/>
      <c r="G370" s="521"/>
      <c r="H370" s="521"/>
      <c r="I370" s="521"/>
      <c r="J370" s="521"/>
      <c r="K370" s="521"/>
      <c r="L370" s="306">
        <v>87.56</v>
      </c>
      <c r="M370" s="307"/>
      <c r="N370" s="308">
        <v>1781</v>
      </c>
      <c r="AG370" s="229"/>
      <c r="AH370" s="227" t="s">
        <v>552</v>
      </c>
    </row>
    <row r="371" spans="1:34" s="226" customFormat="1" x14ac:dyDescent="0.2">
      <c r="A371" s="305"/>
      <c r="B371" s="267"/>
      <c r="C371" s="521" t="s">
        <v>553</v>
      </c>
      <c r="D371" s="521"/>
      <c r="E371" s="521"/>
      <c r="F371" s="521"/>
      <c r="G371" s="521"/>
      <c r="H371" s="521"/>
      <c r="I371" s="521"/>
      <c r="J371" s="521"/>
      <c r="K371" s="521"/>
      <c r="L371" s="306">
        <v>5043.88</v>
      </c>
      <c r="M371" s="307"/>
      <c r="N371" s="308">
        <v>38132</v>
      </c>
      <c r="AG371" s="229"/>
      <c r="AH371" s="227" t="s">
        <v>553</v>
      </c>
    </row>
    <row r="372" spans="1:34" s="226" customFormat="1" x14ac:dyDescent="0.2">
      <c r="A372" s="305"/>
      <c r="B372" s="267"/>
      <c r="C372" s="521" t="s">
        <v>554</v>
      </c>
      <c r="D372" s="521"/>
      <c r="E372" s="521"/>
      <c r="F372" s="521"/>
      <c r="G372" s="521"/>
      <c r="H372" s="521"/>
      <c r="I372" s="521"/>
      <c r="J372" s="521"/>
      <c r="K372" s="521"/>
      <c r="L372" s="306">
        <v>775.49</v>
      </c>
      <c r="M372" s="307"/>
      <c r="N372" s="308">
        <v>15773</v>
      </c>
      <c r="AG372" s="229"/>
      <c r="AH372" s="227" t="s">
        <v>554</v>
      </c>
    </row>
    <row r="373" spans="1:34" s="226" customFormat="1" x14ac:dyDescent="0.2">
      <c r="A373" s="305"/>
      <c r="B373" s="267"/>
      <c r="C373" s="521" t="s">
        <v>555</v>
      </c>
      <c r="D373" s="521"/>
      <c r="E373" s="521"/>
      <c r="F373" s="521"/>
      <c r="G373" s="521"/>
      <c r="H373" s="521"/>
      <c r="I373" s="521"/>
      <c r="J373" s="521"/>
      <c r="K373" s="521"/>
      <c r="L373" s="306">
        <v>407.73</v>
      </c>
      <c r="M373" s="307"/>
      <c r="N373" s="308">
        <v>8293</v>
      </c>
      <c r="AG373" s="229"/>
      <c r="AH373" s="227" t="s">
        <v>555</v>
      </c>
    </row>
    <row r="374" spans="1:34" s="226" customFormat="1" x14ac:dyDescent="0.2">
      <c r="A374" s="305"/>
      <c r="B374" s="267"/>
      <c r="C374" s="521" t="s">
        <v>557</v>
      </c>
      <c r="D374" s="521"/>
      <c r="E374" s="521"/>
      <c r="F374" s="521"/>
      <c r="G374" s="521"/>
      <c r="H374" s="521"/>
      <c r="I374" s="521"/>
      <c r="J374" s="521"/>
      <c r="K374" s="521"/>
      <c r="L374" s="306">
        <v>262987.2</v>
      </c>
      <c r="M374" s="307"/>
      <c r="N374" s="308">
        <v>1620001</v>
      </c>
      <c r="AG374" s="229"/>
      <c r="AH374" s="227" t="s">
        <v>557</v>
      </c>
    </row>
    <row r="375" spans="1:34" s="226" customFormat="1" x14ac:dyDescent="0.2">
      <c r="A375" s="305"/>
      <c r="B375" s="267"/>
      <c r="C375" s="521" t="s">
        <v>558</v>
      </c>
      <c r="D375" s="521"/>
      <c r="E375" s="521"/>
      <c r="F375" s="521"/>
      <c r="G375" s="521"/>
      <c r="H375" s="521"/>
      <c r="I375" s="521"/>
      <c r="J375" s="521"/>
      <c r="K375" s="521"/>
      <c r="L375" s="306">
        <v>3628.39</v>
      </c>
      <c r="M375" s="307"/>
      <c r="N375" s="308">
        <v>73795</v>
      </c>
      <c r="AG375" s="229"/>
      <c r="AH375" s="227" t="s">
        <v>558</v>
      </c>
    </row>
    <row r="376" spans="1:34" s="226" customFormat="1" x14ac:dyDescent="0.2">
      <c r="A376" s="305"/>
      <c r="B376" s="267"/>
      <c r="C376" s="521" t="s">
        <v>559</v>
      </c>
      <c r="D376" s="521"/>
      <c r="E376" s="521"/>
      <c r="F376" s="521"/>
      <c r="G376" s="521"/>
      <c r="H376" s="521"/>
      <c r="I376" s="521"/>
      <c r="J376" s="521"/>
      <c r="K376" s="521"/>
      <c r="L376" s="306">
        <v>3628.39</v>
      </c>
      <c r="M376" s="307"/>
      <c r="N376" s="308">
        <v>73795</v>
      </c>
      <c r="AG376" s="229"/>
      <c r="AH376" s="227" t="s">
        <v>559</v>
      </c>
    </row>
    <row r="377" spans="1:34" s="226" customFormat="1" x14ac:dyDescent="0.2">
      <c r="A377" s="305"/>
      <c r="B377" s="267"/>
      <c r="C377" s="521" t="s">
        <v>560</v>
      </c>
      <c r="D377" s="521"/>
      <c r="E377" s="521"/>
      <c r="F377" s="521"/>
      <c r="G377" s="521"/>
      <c r="H377" s="521"/>
      <c r="I377" s="521"/>
      <c r="J377" s="521"/>
      <c r="K377" s="521"/>
      <c r="L377" s="306"/>
      <c r="M377" s="307"/>
      <c r="N377" s="308"/>
      <c r="AG377" s="229"/>
      <c r="AH377" s="227" t="s">
        <v>560</v>
      </c>
    </row>
    <row r="378" spans="1:34" s="226" customFormat="1" x14ac:dyDescent="0.2">
      <c r="A378" s="305"/>
      <c r="B378" s="267"/>
      <c r="C378" s="521" t="s">
        <v>561</v>
      </c>
      <c r="D378" s="521"/>
      <c r="E378" s="521"/>
      <c r="F378" s="521"/>
      <c r="G378" s="521"/>
      <c r="H378" s="521"/>
      <c r="I378" s="521"/>
      <c r="J378" s="521"/>
      <c r="K378" s="521"/>
      <c r="L378" s="306">
        <v>1727.8</v>
      </c>
      <c r="M378" s="307"/>
      <c r="N378" s="308">
        <v>35141</v>
      </c>
      <c r="AG378" s="229"/>
      <c r="AH378" s="227" t="s">
        <v>561</v>
      </c>
    </row>
    <row r="379" spans="1:34" s="226" customFormat="1" x14ac:dyDescent="0.2">
      <c r="A379" s="305"/>
      <c r="B379" s="267"/>
      <c r="C379" s="521" t="s">
        <v>562</v>
      </c>
      <c r="D379" s="521"/>
      <c r="E379" s="521"/>
      <c r="F379" s="521"/>
      <c r="G379" s="521"/>
      <c r="H379" s="521"/>
      <c r="I379" s="521"/>
      <c r="J379" s="521"/>
      <c r="K379" s="521"/>
      <c r="L379" s="306">
        <v>1278.58</v>
      </c>
      <c r="M379" s="307"/>
      <c r="N379" s="308">
        <v>26003</v>
      </c>
      <c r="AG379" s="229"/>
      <c r="AH379" s="227" t="s">
        <v>562</v>
      </c>
    </row>
    <row r="380" spans="1:34" s="226" customFormat="1" x14ac:dyDescent="0.2">
      <c r="A380" s="305"/>
      <c r="B380" s="267"/>
      <c r="C380" s="521" t="s">
        <v>563</v>
      </c>
      <c r="D380" s="521"/>
      <c r="E380" s="521"/>
      <c r="F380" s="521"/>
      <c r="G380" s="521"/>
      <c r="H380" s="521"/>
      <c r="I380" s="521"/>
      <c r="J380" s="521"/>
      <c r="K380" s="521"/>
      <c r="L380" s="306">
        <v>622.01</v>
      </c>
      <c r="M380" s="307"/>
      <c r="N380" s="308">
        <v>12651</v>
      </c>
      <c r="AG380" s="229"/>
      <c r="AH380" s="227" t="s">
        <v>563</v>
      </c>
    </row>
    <row r="381" spans="1:34" s="226" customFormat="1" x14ac:dyDescent="0.2">
      <c r="A381" s="305"/>
      <c r="B381" s="267"/>
      <c r="C381" s="521" t="s">
        <v>564</v>
      </c>
      <c r="D381" s="521"/>
      <c r="E381" s="521"/>
      <c r="F381" s="521"/>
      <c r="G381" s="521"/>
      <c r="H381" s="521"/>
      <c r="I381" s="521"/>
      <c r="J381" s="521"/>
      <c r="K381" s="521"/>
      <c r="L381" s="306">
        <v>283360.74</v>
      </c>
      <c r="M381" s="307"/>
      <c r="N381" s="308">
        <v>1887916</v>
      </c>
      <c r="AG381" s="229"/>
      <c r="AH381" s="227" t="s">
        <v>564</v>
      </c>
    </row>
    <row r="382" spans="1:34" s="226" customFormat="1" x14ac:dyDescent="0.2">
      <c r="A382" s="305"/>
      <c r="B382" s="267"/>
      <c r="C382" s="521" t="s">
        <v>565</v>
      </c>
      <c r="D382" s="521"/>
      <c r="E382" s="521"/>
      <c r="F382" s="521"/>
      <c r="G382" s="521"/>
      <c r="H382" s="521"/>
      <c r="I382" s="521"/>
      <c r="J382" s="521"/>
      <c r="K382" s="521"/>
      <c r="L382" s="306">
        <v>3777.87</v>
      </c>
      <c r="M382" s="307"/>
      <c r="N382" s="308">
        <v>76838</v>
      </c>
      <c r="AG382" s="229"/>
      <c r="AH382" s="227" t="s">
        <v>565</v>
      </c>
    </row>
    <row r="383" spans="1:34" s="226" customFormat="1" x14ac:dyDescent="0.2">
      <c r="A383" s="305"/>
      <c r="B383" s="267"/>
      <c r="C383" s="521" t="s">
        <v>566</v>
      </c>
      <c r="D383" s="521"/>
      <c r="E383" s="521"/>
      <c r="F383" s="521"/>
      <c r="G383" s="521"/>
      <c r="H383" s="521"/>
      <c r="I383" s="521"/>
      <c r="J383" s="521"/>
      <c r="K383" s="521"/>
      <c r="L383" s="306">
        <v>3297.73</v>
      </c>
      <c r="M383" s="307"/>
      <c r="N383" s="308">
        <v>67071</v>
      </c>
      <c r="AG383" s="229"/>
      <c r="AH383" s="227" t="s">
        <v>566</v>
      </c>
    </row>
    <row r="384" spans="1:34" s="226" customFormat="1" x14ac:dyDescent="0.2">
      <c r="A384" s="305"/>
      <c r="B384" s="267"/>
      <c r="C384" s="521" t="s">
        <v>567</v>
      </c>
      <c r="D384" s="521"/>
      <c r="E384" s="521"/>
      <c r="F384" s="521"/>
      <c r="G384" s="521"/>
      <c r="H384" s="521"/>
      <c r="I384" s="521"/>
      <c r="J384" s="521"/>
      <c r="K384" s="521"/>
      <c r="L384" s="306">
        <v>1713.55</v>
      </c>
      <c r="M384" s="307"/>
      <c r="N384" s="308">
        <v>34853</v>
      </c>
      <c r="AG384" s="229"/>
      <c r="AH384" s="227" t="s">
        <v>567</v>
      </c>
    </row>
    <row r="385" spans="1:36" x14ac:dyDescent="0.2">
      <c r="A385" s="305"/>
      <c r="B385" s="267"/>
      <c r="C385" s="521" t="s">
        <v>568</v>
      </c>
      <c r="D385" s="521"/>
      <c r="E385" s="521"/>
      <c r="F385" s="521"/>
      <c r="G385" s="521"/>
      <c r="H385" s="521"/>
      <c r="I385" s="521"/>
      <c r="J385" s="521"/>
      <c r="K385" s="521"/>
      <c r="L385" s="306">
        <v>16745.150000000001</v>
      </c>
      <c r="M385" s="307"/>
      <c r="N385" s="308">
        <v>194120</v>
      </c>
      <c r="P385" s="226"/>
      <c r="Q385" s="226"/>
      <c r="R385" s="226"/>
      <c r="S385" s="226"/>
      <c r="T385" s="226"/>
      <c r="U385" s="226"/>
      <c r="V385" s="226"/>
      <c r="W385" s="226"/>
      <c r="X385" s="226"/>
      <c r="Y385" s="226"/>
      <c r="Z385" s="226"/>
      <c r="AA385" s="226"/>
      <c r="AB385" s="226"/>
      <c r="AC385" s="226"/>
      <c r="AD385" s="226"/>
      <c r="AE385" s="226"/>
      <c r="AF385" s="226"/>
      <c r="AG385" s="229"/>
      <c r="AH385" s="227" t="s">
        <v>568</v>
      </c>
      <c r="AI385" s="226"/>
      <c r="AJ385" s="226"/>
    </row>
    <row r="386" spans="1:36" x14ac:dyDescent="0.2">
      <c r="A386" s="305"/>
      <c r="B386" s="267"/>
      <c r="C386" s="521" t="s">
        <v>569</v>
      </c>
      <c r="D386" s="521"/>
      <c r="E386" s="521"/>
      <c r="F386" s="521"/>
      <c r="G386" s="521"/>
      <c r="H386" s="521"/>
      <c r="I386" s="521"/>
      <c r="J386" s="521"/>
      <c r="K386" s="521"/>
      <c r="L386" s="306">
        <v>535.84</v>
      </c>
      <c r="M386" s="307"/>
      <c r="N386" s="308">
        <v>6212</v>
      </c>
      <c r="P386" s="226"/>
      <c r="Q386" s="226"/>
      <c r="R386" s="226"/>
      <c r="S386" s="226"/>
      <c r="T386" s="226"/>
      <c r="U386" s="226"/>
      <c r="V386" s="226"/>
      <c r="W386" s="226"/>
      <c r="X386" s="226"/>
      <c r="Y386" s="226"/>
      <c r="Z386" s="226"/>
      <c r="AA386" s="226"/>
      <c r="AB386" s="226"/>
      <c r="AC386" s="226"/>
      <c r="AD386" s="226"/>
      <c r="AE386" s="226"/>
      <c r="AF386" s="226"/>
      <c r="AG386" s="229"/>
      <c r="AH386" s="227" t="s">
        <v>569</v>
      </c>
      <c r="AI386" s="226"/>
      <c r="AJ386" s="226"/>
    </row>
    <row r="387" spans="1:36" x14ac:dyDescent="0.2">
      <c r="A387" s="305"/>
      <c r="B387" s="267"/>
      <c r="C387" s="521" t="s">
        <v>564</v>
      </c>
      <c r="D387" s="521"/>
      <c r="E387" s="521"/>
      <c r="F387" s="521"/>
      <c r="G387" s="521"/>
      <c r="H387" s="521"/>
      <c r="I387" s="521"/>
      <c r="J387" s="521"/>
      <c r="K387" s="521"/>
      <c r="L387" s="306">
        <v>17280.990000000002</v>
      </c>
      <c r="M387" s="307"/>
      <c r="N387" s="308">
        <v>200332</v>
      </c>
      <c r="P387" s="226"/>
      <c r="Q387" s="226"/>
      <c r="R387" s="226"/>
      <c r="S387" s="226"/>
      <c r="T387" s="226"/>
      <c r="U387" s="226"/>
      <c r="V387" s="226"/>
      <c r="W387" s="226"/>
      <c r="X387" s="226"/>
      <c r="Y387" s="226"/>
      <c r="Z387" s="226"/>
      <c r="AA387" s="226"/>
      <c r="AB387" s="226"/>
      <c r="AC387" s="226"/>
      <c r="AD387" s="226"/>
      <c r="AE387" s="226"/>
      <c r="AF387" s="226"/>
      <c r="AG387" s="229"/>
      <c r="AH387" s="227" t="s">
        <v>564</v>
      </c>
      <c r="AI387" s="226"/>
      <c r="AJ387" s="226"/>
    </row>
    <row r="388" spans="1:36" ht="14.25" customHeight="1" x14ac:dyDescent="0.2">
      <c r="A388" s="305"/>
      <c r="B388" s="267"/>
      <c r="C388" s="521" t="s">
        <v>832</v>
      </c>
      <c r="D388" s="521"/>
      <c r="E388" s="521"/>
      <c r="F388" s="521"/>
      <c r="G388" s="521"/>
      <c r="H388" s="521"/>
      <c r="I388" s="521"/>
      <c r="J388" s="521"/>
      <c r="K388" s="521"/>
      <c r="L388" s="306">
        <v>17033.79</v>
      </c>
      <c r="M388" s="307"/>
      <c r="N388" s="308">
        <v>113648</v>
      </c>
      <c r="P388" s="226"/>
      <c r="Q388" s="226"/>
      <c r="R388" s="226"/>
      <c r="S388" s="226"/>
      <c r="T388" s="226"/>
      <c r="U388" s="226"/>
      <c r="V388" s="226"/>
      <c r="W388" s="226"/>
      <c r="X388" s="226"/>
      <c r="Y388" s="226"/>
      <c r="Z388" s="226"/>
      <c r="AA388" s="226"/>
      <c r="AB388" s="226"/>
      <c r="AC388" s="226"/>
      <c r="AD388" s="226"/>
      <c r="AE388" s="226"/>
      <c r="AF388" s="226"/>
      <c r="AG388" s="229"/>
      <c r="AH388" s="227" t="s">
        <v>833</v>
      </c>
      <c r="AI388" s="226"/>
      <c r="AJ388" s="226"/>
    </row>
    <row r="389" spans="1:36" x14ac:dyDescent="0.2">
      <c r="A389" s="305"/>
      <c r="B389" s="267"/>
      <c r="C389" s="521" t="s">
        <v>564</v>
      </c>
      <c r="D389" s="521"/>
      <c r="E389" s="521"/>
      <c r="F389" s="521"/>
      <c r="G389" s="521"/>
      <c r="H389" s="521"/>
      <c r="I389" s="521"/>
      <c r="J389" s="521"/>
      <c r="K389" s="521"/>
      <c r="L389" s="306">
        <v>34314.78</v>
      </c>
      <c r="M389" s="307"/>
      <c r="N389" s="308">
        <v>313980</v>
      </c>
      <c r="P389" s="226"/>
      <c r="Q389" s="226"/>
      <c r="R389" s="226"/>
      <c r="S389" s="226"/>
      <c r="T389" s="226"/>
      <c r="U389" s="226"/>
      <c r="V389" s="226"/>
      <c r="W389" s="226"/>
      <c r="X389" s="226"/>
      <c r="Y389" s="226"/>
      <c r="Z389" s="226"/>
      <c r="AA389" s="226"/>
      <c r="AB389" s="226"/>
      <c r="AC389" s="226"/>
      <c r="AD389" s="226"/>
      <c r="AE389" s="226"/>
      <c r="AF389" s="226"/>
      <c r="AG389" s="229"/>
      <c r="AH389" s="227" t="s">
        <v>564</v>
      </c>
      <c r="AI389" s="226"/>
      <c r="AJ389" s="226"/>
    </row>
    <row r="390" spans="1:36" x14ac:dyDescent="0.2">
      <c r="A390" s="305"/>
      <c r="B390" s="267"/>
      <c r="C390" s="521" t="s">
        <v>570</v>
      </c>
      <c r="D390" s="521"/>
      <c r="E390" s="521"/>
      <c r="F390" s="521"/>
      <c r="G390" s="521"/>
      <c r="H390" s="521"/>
      <c r="I390" s="521"/>
      <c r="J390" s="521"/>
      <c r="K390" s="521"/>
      <c r="L390" s="306">
        <v>300930.37</v>
      </c>
      <c r="M390" s="307"/>
      <c r="N390" s="308">
        <v>2007776</v>
      </c>
      <c r="P390" s="226"/>
      <c r="Q390" s="226"/>
      <c r="R390" s="226"/>
      <c r="S390" s="226"/>
      <c r="T390" s="226"/>
      <c r="U390" s="226"/>
      <c r="V390" s="226"/>
      <c r="W390" s="226"/>
      <c r="X390" s="226"/>
      <c r="Y390" s="226"/>
      <c r="Z390" s="226"/>
      <c r="AA390" s="226"/>
      <c r="AB390" s="226"/>
      <c r="AC390" s="226"/>
      <c r="AD390" s="226"/>
      <c r="AE390" s="226"/>
      <c r="AF390" s="226"/>
      <c r="AG390" s="229"/>
      <c r="AH390" s="227" t="s">
        <v>570</v>
      </c>
      <c r="AI390" s="226"/>
      <c r="AJ390" s="226"/>
    </row>
    <row r="391" spans="1:36" x14ac:dyDescent="0.2">
      <c r="A391" s="305"/>
      <c r="B391" s="267"/>
      <c r="C391" s="521" t="s">
        <v>571</v>
      </c>
      <c r="D391" s="521"/>
      <c r="E391" s="521"/>
      <c r="F391" s="521"/>
      <c r="G391" s="521"/>
      <c r="H391" s="521"/>
      <c r="I391" s="521"/>
      <c r="J391" s="521"/>
      <c r="K391" s="521"/>
      <c r="L391" s="306">
        <v>9027.91</v>
      </c>
      <c r="M391" s="307"/>
      <c r="N391" s="308">
        <v>60233</v>
      </c>
      <c r="P391" s="226"/>
      <c r="Q391" s="226"/>
      <c r="R391" s="226"/>
      <c r="S391" s="226"/>
      <c r="T391" s="226"/>
      <c r="U391" s="226"/>
      <c r="V391" s="226"/>
      <c r="W391" s="226"/>
      <c r="X391" s="226"/>
      <c r="Y391" s="226"/>
      <c r="Z391" s="226"/>
      <c r="AA391" s="226"/>
      <c r="AB391" s="226"/>
      <c r="AC391" s="226"/>
      <c r="AD391" s="226"/>
      <c r="AE391" s="226"/>
      <c r="AF391" s="226"/>
      <c r="AG391" s="229"/>
      <c r="AH391" s="227" t="s">
        <v>571</v>
      </c>
      <c r="AI391" s="226"/>
      <c r="AJ391" s="226"/>
    </row>
    <row r="392" spans="1:36" x14ac:dyDescent="0.2">
      <c r="A392" s="305"/>
      <c r="B392" s="267"/>
      <c r="C392" s="521" t="s">
        <v>572</v>
      </c>
      <c r="D392" s="521"/>
      <c r="E392" s="521"/>
      <c r="F392" s="521"/>
      <c r="G392" s="521"/>
      <c r="H392" s="521"/>
      <c r="I392" s="521"/>
      <c r="J392" s="521"/>
      <c r="K392" s="521"/>
      <c r="L392" s="306">
        <v>309958.28000000003</v>
      </c>
      <c r="M392" s="307"/>
      <c r="N392" s="308">
        <v>2068009</v>
      </c>
      <c r="P392" s="226"/>
      <c r="Q392" s="226"/>
      <c r="R392" s="226"/>
      <c r="S392" s="226"/>
      <c r="T392" s="226"/>
      <c r="U392" s="226"/>
      <c r="V392" s="226"/>
      <c r="W392" s="226"/>
      <c r="X392" s="226"/>
      <c r="Y392" s="226"/>
      <c r="Z392" s="226"/>
      <c r="AA392" s="226"/>
      <c r="AB392" s="226"/>
      <c r="AC392" s="226"/>
      <c r="AD392" s="226"/>
      <c r="AE392" s="226"/>
      <c r="AF392" s="226"/>
      <c r="AG392" s="229"/>
      <c r="AH392" s="227" t="s">
        <v>572</v>
      </c>
      <c r="AI392" s="226"/>
      <c r="AJ392" s="226"/>
    </row>
    <row r="393" spans="1:36" x14ac:dyDescent="0.2">
      <c r="A393" s="305"/>
      <c r="B393" s="267"/>
      <c r="C393" s="521" t="s">
        <v>573</v>
      </c>
      <c r="D393" s="521"/>
      <c r="E393" s="521"/>
      <c r="F393" s="521"/>
      <c r="G393" s="521"/>
      <c r="H393" s="521"/>
      <c r="I393" s="521"/>
      <c r="J393" s="521"/>
      <c r="K393" s="521"/>
      <c r="L393" s="306">
        <v>61991.66</v>
      </c>
      <c r="M393" s="307"/>
      <c r="N393" s="309">
        <v>413601.8</v>
      </c>
      <c r="P393" s="226"/>
      <c r="Q393" s="226"/>
      <c r="R393" s="226"/>
      <c r="S393" s="226"/>
      <c r="T393" s="226"/>
      <c r="U393" s="226"/>
      <c r="V393" s="226"/>
      <c r="W393" s="226"/>
      <c r="X393" s="226"/>
      <c r="Y393" s="226"/>
      <c r="Z393" s="226"/>
      <c r="AA393" s="226"/>
      <c r="AB393" s="226"/>
      <c r="AC393" s="226"/>
      <c r="AD393" s="226"/>
      <c r="AE393" s="226"/>
      <c r="AF393" s="226"/>
      <c r="AG393" s="229"/>
      <c r="AH393" s="226"/>
      <c r="AI393" s="227" t="s">
        <v>573</v>
      </c>
      <c r="AJ393" s="226"/>
    </row>
    <row r="394" spans="1:36" x14ac:dyDescent="0.2">
      <c r="A394" s="305"/>
      <c r="B394" s="291"/>
      <c r="C394" s="522" t="s">
        <v>574</v>
      </c>
      <c r="D394" s="522"/>
      <c r="E394" s="522"/>
      <c r="F394" s="522"/>
      <c r="G394" s="522"/>
      <c r="H394" s="522"/>
      <c r="I394" s="522"/>
      <c r="J394" s="522"/>
      <c r="K394" s="522"/>
      <c r="L394" s="310">
        <v>371949.94</v>
      </c>
      <c r="M394" s="311"/>
      <c r="N394" s="312">
        <v>2481610.7999999998</v>
      </c>
      <c r="P394" s="226"/>
      <c r="Q394" s="226"/>
      <c r="R394" s="226"/>
      <c r="S394" s="226"/>
      <c r="T394" s="226"/>
      <c r="U394" s="226"/>
      <c r="V394" s="226"/>
      <c r="W394" s="226"/>
      <c r="X394" s="226"/>
      <c r="Y394" s="226"/>
      <c r="Z394" s="226"/>
      <c r="AA394" s="226"/>
      <c r="AB394" s="226"/>
      <c r="AC394" s="226"/>
      <c r="AD394" s="226"/>
      <c r="AE394" s="226"/>
      <c r="AF394" s="226"/>
      <c r="AG394" s="229"/>
      <c r="AH394" s="226"/>
      <c r="AI394" s="226"/>
      <c r="AJ394" s="229" t="s">
        <v>574</v>
      </c>
    </row>
    <row r="395" spans="1:36" ht="1.5" customHeight="1" x14ac:dyDescent="0.2">
      <c r="B395" s="291"/>
      <c r="C395" s="281"/>
      <c r="D395" s="281"/>
      <c r="E395" s="281"/>
      <c r="F395" s="281"/>
      <c r="G395" s="281"/>
      <c r="H395" s="281"/>
      <c r="I395" s="281"/>
      <c r="J395" s="281"/>
      <c r="K395" s="281"/>
      <c r="L395" s="310"/>
      <c r="M395" s="313"/>
      <c r="N395" s="314"/>
      <c r="P395" s="226"/>
      <c r="Q395" s="226"/>
      <c r="R395" s="226"/>
      <c r="S395" s="226"/>
      <c r="T395" s="226"/>
      <c r="U395" s="226"/>
      <c r="V395" s="226"/>
      <c r="W395" s="226"/>
      <c r="X395" s="226"/>
      <c r="Y395" s="226"/>
      <c r="Z395" s="226"/>
      <c r="AA395" s="226"/>
      <c r="AB395" s="226"/>
      <c r="AC395" s="226"/>
      <c r="AD395" s="226"/>
      <c r="AE395" s="226"/>
      <c r="AF395" s="226"/>
      <c r="AG395" s="226"/>
      <c r="AH395" s="226"/>
      <c r="AI395" s="226"/>
      <c r="AJ395" s="226"/>
    </row>
    <row r="396" spans="1:36" ht="53.25" customHeight="1" x14ac:dyDescent="0.2">
      <c r="A396" s="315"/>
      <c r="B396" s="315"/>
      <c r="C396" s="315"/>
      <c r="D396" s="315"/>
      <c r="E396" s="315"/>
      <c r="F396" s="315"/>
      <c r="G396" s="315"/>
      <c r="H396" s="315"/>
      <c r="I396" s="315"/>
      <c r="J396" s="315"/>
      <c r="K396" s="315"/>
      <c r="L396" s="315"/>
      <c r="M396" s="315"/>
      <c r="N396" s="315"/>
      <c r="P396" s="226"/>
      <c r="Q396" s="226"/>
      <c r="R396" s="226"/>
      <c r="S396" s="226"/>
      <c r="T396" s="226"/>
      <c r="U396" s="226"/>
      <c r="V396" s="226"/>
      <c r="W396" s="226"/>
      <c r="X396" s="226"/>
      <c r="Y396" s="226"/>
      <c r="Z396" s="226"/>
      <c r="AA396" s="226"/>
      <c r="AB396" s="226"/>
      <c r="AC396" s="226"/>
      <c r="AD396" s="226"/>
      <c r="AE396" s="226"/>
      <c r="AF396" s="226"/>
      <c r="AG396" s="226"/>
      <c r="AH396" s="226"/>
      <c r="AI396" s="226"/>
      <c r="AJ396" s="226"/>
    </row>
    <row r="397" spans="1:36" x14ac:dyDescent="0.2">
      <c r="B397" s="316" t="s">
        <v>760</v>
      </c>
      <c r="C397" s="519"/>
      <c r="D397" s="519"/>
      <c r="E397" s="519"/>
      <c r="F397" s="519"/>
      <c r="G397" s="519"/>
      <c r="H397" s="519"/>
      <c r="I397" s="519"/>
      <c r="J397" s="519"/>
      <c r="K397" s="519"/>
      <c r="L397" s="519"/>
    </row>
    <row r="398" spans="1:36" ht="13.5" customHeight="1" x14ac:dyDescent="0.2">
      <c r="B398" s="231"/>
      <c r="C398" s="520" t="s">
        <v>761</v>
      </c>
      <c r="D398" s="520"/>
      <c r="E398" s="520"/>
      <c r="F398" s="520"/>
      <c r="G398" s="520"/>
      <c r="H398" s="520"/>
      <c r="I398" s="520"/>
      <c r="J398" s="520"/>
      <c r="K398" s="520"/>
      <c r="L398" s="520"/>
    </row>
    <row r="399" spans="1:36" ht="12.75" customHeight="1" x14ac:dyDescent="0.2">
      <c r="B399" s="316" t="s">
        <v>762</v>
      </c>
      <c r="C399" s="519"/>
      <c r="D399" s="519"/>
      <c r="E399" s="519"/>
      <c r="F399" s="519"/>
      <c r="G399" s="519"/>
      <c r="H399" s="519"/>
      <c r="I399" s="519"/>
      <c r="J399" s="519"/>
      <c r="K399" s="519"/>
      <c r="L399" s="519"/>
    </row>
    <row r="400" spans="1:36" ht="13.5" customHeight="1" x14ac:dyDescent="0.2">
      <c r="C400" s="520" t="s">
        <v>761</v>
      </c>
      <c r="D400" s="520"/>
      <c r="E400" s="520"/>
      <c r="F400" s="520"/>
      <c r="G400" s="520"/>
      <c r="H400" s="520"/>
      <c r="I400" s="520"/>
      <c r="J400" s="520"/>
      <c r="K400" s="520"/>
      <c r="L400" s="520"/>
    </row>
    <row r="401" spans="2:12" ht="12.75" customHeight="1" x14ac:dyDescent="0.2">
      <c r="B401" s="316" t="s">
        <v>762</v>
      </c>
      <c r="C401" s="519"/>
      <c r="D401" s="519"/>
      <c r="E401" s="519"/>
      <c r="F401" s="519"/>
      <c r="G401" s="519"/>
      <c r="H401" s="519"/>
      <c r="I401" s="519"/>
      <c r="J401" s="519"/>
      <c r="K401" s="519"/>
      <c r="L401" s="519"/>
    </row>
    <row r="402" spans="2:12" ht="13.5" customHeight="1" x14ac:dyDescent="0.2">
      <c r="C402" s="520" t="s">
        <v>761</v>
      </c>
      <c r="D402" s="520"/>
      <c r="E402" s="520"/>
      <c r="F402" s="520"/>
      <c r="G402" s="520"/>
      <c r="H402" s="520"/>
      <c r="I402" s="520"/>
      <c r="J402" s="520"/>
      <c r="K402" s="520"/>
      <c r="L402" s="520"/>
    </row>
    <row r="403" spans="2:12" ht="11.25" customHeight="1" x14ac:dyDescent="0.2"/>
    <row r="404" spans="2:12" ht="11.25" customHeight="1" x14ac:dyDescent="0.2"/>
    <row r="405" spans="2:12" ht="11.25" customHeight="1" x14ac:dyDescent="0.2"/>
    <row r="406" spans="2:12" ht="11.25" customHeight="1" x14ac:dyDescent="0.2"/>
    <row r="407" spans="2:12" ht="11.25" customHeight="1" x14ac:dyDescent="0.2"/>
    <row r="408" spans="2:12" ht="11.25" customHeight="1" x14ac:dyDescent="0.2"/>
    <row r="409" spans="2:12" ht="11.25" customHeight="1" x14ac:dyDescent="0.2"/>
    <row r="410" spans="2:12" ht="11.25" customHeight="1" x14ac:dyDescent="0.2"/>
    <row r="411" spans="2:12" ht="11.25" customHeight="1" x14ac:dyDescent="0.2"/>
    <row r="412" spans="2:12" ht="11.25" customHeight="1" x14ac:dyDescent="0.2"/>
    <row r="413" spans="2:12" ht="11.25" customHeight="1" x14ac:dyDescent="0.2"/>
    <row r="414" spans="2:12" ht="11.25" customHeight="1" x14ac:dyDescent="0.2"/>
    <row r="415" spans="2:12" ht="11.25" customHeight="1" x14ac:dyDescent="0.2"/>
    <row r="416" spans="2:12" ht="11.25" customHeight="1" x14ac:dyDescent="0.2"/>
    <row r="417" ht="11.25" customHeight="1" x14ac:dyDescent="0.2"/>
    <row r="418" ht="11.25" customHeight="1" x14ac:dyDescent="0.2"/>
    <row r="419" ht="11.25" customHeight="1" x14ac:dyDescent="0.2"/>
    <row r="420" ht="11.25" customHeight="1" x14ac:dyDescent="0.2"/>
    <row r="421" ht="11.25" customHeight="1" x14ac:dyDescent="0.2"/>
    <row r="422" ht="11.25" customHeight="1" x14ac:dyDescent="0.2"/>
    <row r="423" ht="11.25" customHeight="1" x14ac:dyDescent="0.2"/>
    <row r="424" ht="11.25" customHeight="1" x14ac:dyDescent="0.2"/>
    <row r="425" ht="11.25" customHeight="1" x14ac:dyDescent="0.2"/>
    <row r="426" ht="11.25" customHeight="1" x14ac:dyDescent="0.2"/>
    <row r="427" ht="11.25" customHeight="1" x14ac:dyDescent="0.2"/>
    <row r="428" ht="11.25" customHeight="1" x14ac:dyDescent="0.2"/>
    <row r="429" ht="11.25" customHeight="1" x14ac:dyDescent="0.2"/>
    <row r="430" ht="11.25" customHeight="1" x14ac:dyDescent="0.2"/>
    <row r="431" ht="11.25" customHeight="1" x14ac:dyDescent="0.2"/>
    <row r="432" ht="11.25" customHeight="1" x14ac:dyDescent="0.2"/>
    <row r="433" ht="11.25" customHeight="1" x14ac:dyDescent="0.2"/>
    <row r="434" ht="11.25" customHeight="1" x14ac:dyDescent="0.2"/>
    <row r="435" ht="11.25" customHeight="1" x14ac:dyDescent="0.2"/>
    <row r="436" ht="11.25" customHeight="1" x14ac:dyDescent="0.2"/>
    <row r="437" ht="11.25" customHeight="1" x14ac:dyDescent="0.2"/>
    <row r="438" ht="11.25" customHeight="1" x14ac:dyDescent="0.2"/>
    <row r="439" ht="11.25" customHeight="1" x14ac:dyDescent="0.2"/>
    <row r="440" ht="11.25" customHeight="1" x14ac:dyDescent="0.2"/>
    <row r="441" ht="11.25" customHeight="1" x14ac:dyDescent="0.2"/>
    <row r="442" ht="11.25" customHeight="1" x14ac:dyDescent="0.2"/>
    <row r="443" ht="11.25" customHeight="1" x14ac:dyDescent="0.2"/>
    <row r="444" ht="11.25" customHeight="1" x14ac:dyDescent="0.2"/>
    <row r="445" ht="11.25" customHeight="1" x14ac:dyDescent="0.2"/>
    <row r="446" ht="11.25" customHeight="1" x14ac:dyDescent="0.2"/>
    <row r="447" ht="11.25" customHeight="1" x14ac:dyDescent="0.2"/>
    <row r="448" ht="11.25" customHeight="1" x14ac:dyDescent="0.2"/>
    <row r="449" ht="11.25" customHeight="1" x14ac:dyDescent="0.2"/>
    <row r="450" ht="11.25" customHeight="1" x14ac:dyDescent="0.2"/>
    <row r="451" ht="11.25" customHeight="1" x14ac:dyDescent="0.2"/>
    <row r="452" ht="11.25" customHeight="1" x14ac:dyDescent="0.2"/>
    <row r="453" ht="11.25" customHeight="1" x14ac:dyDescent="0.2"/>
    <row r="454" ht="11.25" customHeight="1" x14ac:dyDescent="0.2"/>
    <row r="455" ht="11.25" customHeight="1" x14ac:dyDescent="0.2"/>
    <row r="456" ht="11.25" customHeight="1" x14ac:dyDescent="0.2"/>
    <row r="457" ht="11.25" customHeight="1" x14ac:dyDescent="0.2"/>
    <row r="458" ht="11.25" customHeight="1" x14ac:dyDescent="0.2"/>
    <row r="459" ht="11.25" customHeight="1" x14ac:dyDescent="0.2"/>
    <row r="460" ht="11.25" customHeight="1" x14ac:dyDescent="0.2"/>
    <row r="461" ht="11.25" customHeight="1" x14ac:dyDescent="0.2"/>
    <row r="462" ht="11.25" customHeight="1" x14ac:dyDescent="0.2"/>
    <row r="463" ht="11.25" customHeight="1" x14ac:dyDescent="0.2"/>
    <row r="464" ht="11.25" customHeight="1" x14ac:dyDescent="0.2"/>
    <row r="465" ht="11.25" customHeight="1" x14ac:dyDescent="0.2"/>
    <row r="466" ht="11.25" customHeight="1" x14ac:dyDescent="0.2"/>
    <row r="467" ht="11.25" customHeight="1" x14ac:dyDescent="0.2"/>
    <row r="468" ht="11.25" customHeight="1" x14ac:dyDescent="0.2"/>
    <row r="469" ht="11.25" customHeight="1" x14ac:dyDescent="0.2"/>
    <row r="470" ht="11.25" customHeight="1" x14ac:dyDescent="0.2"/>
    <row r="471" ht="11.25" customHeight="1" x14ac:dyDescent="0.2"/>
    <row r="472" ht="11.25" customHeight="1" x14ac:dyDescent="0.2"/>
    <row r="473" ht="11.25" customHeight="1" x14ac:dyDescent="0.2"/>
    <row r="474" ht="11.25" customHeight="1" x14ac:dyDescent="0.2"/>
    <row r="475" ht="11.25" customHeight="1" x14ac:dyDescent="0.2"/>
    <row r="476" ht="11.25" customHeight="1" x14ac:dyDescent="0.2"/>
    <row r="477" ht="11.25" customHeight="1" x14ac:dyDescent="0.2"/>
    <row r="478" ht="11.25" customHeight="1" x14ac:dyDescent="0.2"/>
    <row r="479" ht="11.25" customHeight="1" x14ac:dyDescent="0.2"/>
    <row r="480" ht="11.25" customHeight="1" x14ac:dyDescent="0.2"/>
    <row r="481" ht="11.25" customHeight="1" x14ac:dyDescent="0.2"/>
    <row r="482" ht="11.25" customHeight="1" x14ac:dyDescent="0.2"/>
    <row r="483" ht="11.25" customHeight="1" x14ac:dyDescent="0.2"/>
    <row r="484" ht="11.25" customHeight="1" x14ac:dyDescent="0.2"/>
    <row r="485" ht="11.25" customHeight="1" x14ac:dyDescent="0.2"/>
    <row r="486" ht="11.25" customHeight="1" x14ac:dyDescent="0.2"/>
    <row r="487" ht="11.25" customHeight="1" x14ac:dyDescent="0.2"/>
    <row r="488" ht="11.25" customHeight="1" x14ac:dyDescent="0.2"/>
    <row r="489" ht="11.25" customHeight="1" x14ac:dyDescent="0.2"/>
    <row r="490" ht="11.25" customHeight="1" x14ac:dyDescent="0.2"/>
    <row r="491" ht="11.25" customHeight="1" x14ac:dyDescent="0.2"/>
    <row r="492" ht="11.25" customHeight="1" x14ac:dyDescent="0.2"/>
    <row r="493" ht="11.25" customHeight="1" x14ac:dyDescent="0.2"/>
    <row r="494" ht="11.25" customHeight="1" x14ac:dyDescent="0.2"/>
    <row r="495" ht="11.25" customHeight="1" x14ac:dyDescent="0.2"/>
    <row r="496" ht="11.25" customHeight="1" x14ac:dyDescent="0.2"/>
    <row r="497" ht="11.25" customHeight="1" x14ac:dyDescent="0.2"/>
    <row r="498" ht="11.25" customHeight="1" x14ac:dyDescent="0.2"/>
    <row r="499" ht="11.25" customHeight="1" x14ac:dyDescent="0.2"/>
    <row r="500" ht="11.25" customHeight="1" x14ac:dyDescent="0.2"/>
    <row r="501" ht="11.25" customHeight="1" x14ac:dyDescent="0.2"/>
    <row r="502" ht="11.25" customHeight="1" x14ac:dyDescent="0.2"/>
    <row r="503" ht="11.25" customHeight="1" x14ac:dyDescent="0.2"/>
    <row r="504" ht="11.25" customHeight="1" x14ac:dyDescent="0.2"/>
    <row r="505" ht="11.25" customHeight="1" x14ac:dyDescent="0.2"/>
    <row r="506" ht="11.25" customHeight="1" x14ac:dyDescent="0.2"/>
    <row r="507" ht="11.25" customHeight="1" x14ac:dyDescent="0.2"/>
    <row r="508" ht="11.25" customHeight="1" x14ac:dyDescent="0.2"/>
    <row r="509" ht="11.25" customHeight="1" x14ac:dyDescent="0.2"/>
    <row r="510" ht="11.25" customHeight="1" x14ac:dyDescent="0.2"/>
    <row r="511" ht="11.25" customHeight="1" x14ac:dyDescent="0.2"/>
    <row r="512" ht="11.25" customHeight="1" x14ac:dyDescent="0.2"/>
    <row r="513" ht="11.25" customHeight="1" x14ac:dyDescent="0.2"/>
    <row r="514" ht="11.25" customHeight="1" x14ac:dyDescent="0.2"/>
    <row r="515" ht="11.25" customHeight="1" x14ac:dyDescent="0.2"/>
    <row r="516" ht="11.25" customHeight="1" x14ac:dyDescent="0.2"/>
    <row r="517" ht="11.25" customHeight="1" x14ac:dyDescent="0.2"/>
    <row r="518" ht="11.25" customHeight="1" x14ac:dyDescent="0.2"/>
    <row r="519" ht="11.25" customHeight="1" x14ac:dyDescent="0.2"/>
    <row r="520" ht="11.25" customHeight="1" x14ac:dyDescent="0.2"/>
    <row r="521" ht="11.25" customHeight="1" x14ac:dyDescent="0.2"/>
    <row r="522" ht="11.25" customHeight="1" x14ac:dyDescent="0.2"/>
    <row r="523" ht="11.25" customHeight="1" x14ac:dyDescent="0.2"/>
    <row r="524" ht="11.25" customHeight="1" x14ac:dyDescent="0.2"/>
    <row r="525" ht="11.25" customHeight="1" x14ac:dyDescent="0.2"/>
    <row r="526" ht="11.25" customHeight="1" x14ac:dyDescent="0.2"/>
    <row r="527" ht="11.25" customHeight="1" x14ac:dyDescent="0.2"/>
    <row r="528" ht="11.25" customHeight="1" x14ac:dyDescent="0.2"/>
    <row r="529" ht="11.25" customHeight="1" x14ac:dyDescent="0.2"/>
    <row r="530" ht="11.25" customHeight="1" x14ac:dyDescent="0.2"/>
  </sheetData>
  <mergeCells count="374">
    <mergeCell ref="D10:N10"/>
    <mergeCell ref="A13:N13"/>
    <mergeCell ref="A14:N14"/>
    <mergeCell ref="A16:N16"/>
    <mergeCell ref="A17:N17"/>
    <mergeCell ref="A18:N18"/>
    <mergeCell ref="A4:C4"/>
    <mergeCell ref="K4:N4"/>
    <mergeCell ref="A5:D5"/>
    <mergeCell ref="J5:N5"/>
    <mergeCell ref="A6:D6"/>
    <mergeCell ref="J6:N6"/>
    <mergeCell ref="J35:L36"/>
    <mergeCell ref="M35:M37"/>
    <mergeCell ref="N35:N37"/>
    <mergeCell ref="C38:E38"/>
    <mergeCell ref="A39:N39"/>
    <mergeCell ref="C40:E40"/>
    <mergeCell ref="A20:N20"/>
    <mergeCell ref="A21:N21"/>
    <mergeCell ref="B23:F23"/>
    <mergeCell ref="B24:F24"/>
    <mergeCell ref="L33:M33"/>
    <mergeCell ref="A35:A37"/>
    <mergeCell ref="B35:B37"/>
    <mergeCell ref="C35:E37"/>
    <mergeCell ref="F35:F37"/>
    <mergeCell ref="G35:I36"/>
    <mergeCell ref="C47:E47"/>
    <mergeCell ref="C48:E48"/>
    <mergeCell ref="C49:E49"/>
    <mergeCell ref="C50:E50"/>
    <mergeCell ref="C51:E51"/>
    <mergeCell ref="C52:N52"/>
    <mergeCell ref="C41:N41"/>
    <mergeCell ref="C42:N42"/>
    <mergeCell ref="C43:N43"/>
    <mergeCell ref="C44:E44"/>
    <mergeCell ref="C45:E45"/>
    <mergeCell ref="C46:E46"/>
    <mergeCell ref="C59:E59"/>
    <mergeCell ref="C60:E60"/>
    <mergeCell ref="C61:E61"/>
    <mergeCell ref="C62:E62"/>
    <mergeCell ref="C63:E63"/>
    <mergeCell ref="C64:E64"/>
    <mergeCell ref="C53:N53"/>
    <mergeCell ref="C54:N54"/>
    <mergeCell ref="C55:E55"/>
    <mergeCell ref="C56:E56"/>
    <mergeCell ref="C57:E57"/>
    <mergeCell ref="C58:E58"/>
    <mergeCell ref="C71:E71"/>
    <mergeCell ref="C72:E72"/>
    <mergeCell ref="C73:E73"/>
    <mergeCell ref="C74:E74"/>
    <mergeCell ref="C75:E75"/>
    <mergeCell ref="C76:E76"/>
    <mergeCell ref="C65:E65"/>
    <mergeCell ref="C66:E66"/>
    <mergeCell ref="C67:N67"/>
    <mergeCell ref="C68:N68"/>
    <mergeCell ref="C69:N69"/>
    <mergeCell ref="C70:E70"/>
    <mergeCell ref="C83:N83"/>
    <mergeCell ref="C84:E84"/>
    <mergeCell ref="C85:E85"/>
    <mergeCell ref="C86:E86"/>
    <mergeCell ref="C87:E87"/>
    <mergeCell ref="C88:E88"/>
    <mergeCell ref="C77:E77"/>
    <mergeCell ref="C78:E78"/>
    <mergeCell ref="C79:E79"/>
    <mergeCell ref="C80:E80"/>
    <mergeCell ref="C81:E81"/>
    <mergeCell ref="C82:N82"/>
    <mergeCell ref="C95:N95"/>
    <mergeCell ref="C96:N96"/>
    <mergeCell ref="C97:E97"/>
    <mergeCell ref="C98:E98"/>
    <mergeCell ref="C99:E99"/>
    <mergeCell ref="C100:E100"/>
    <mergeCell ref="C89:E89"/>
    <mergeCell ref="C90:E90"/>
    <mergeCell ref="C91:E91"/>
    <mergeCell ref="C92:E92"/>
    <mergeCell ref="C93:E93"/>
    <mergeCell ref="C94:E94"/>
    <mergeCell ref="C107:E107"/>
    <mergeCell ref="C108:N108"/>
    <mergeCell ref="C109:N109"/>
    <mergeCell ref="C110:E110"/>
    <mergeCell ref="C111:E111"/>
    <mergeCell ref="C112:E112"/>
    <mergeCell ref="C101:E101"/>
    <mergeCell ref="C102:E102"/>
    <mergeCell ref="C103:E103"/>
    <mergeCell ref="C104:E104"/>
    <mergeCell ref="C105:E105"/>
    <mergeCell ref="C106:E106"/>
    <mergeCell ref="C119:E119"/>
    <mergeCell ref="C120:E120"/>
    <mergeCell ref="C121:E121"/>
    <mergeCell ref="C122:N122"/>
    <mergeCell ref="C123:N123"/>
    <mergeCell ref="C124:E124"/>
    <mergeCell ref="C113:E113"/>
    <mergeCell ref="C114:E114"/>
    <mergeCell ref="C115:E115"/>
    <mergeCell ref="C116:E116"/>
    <mergeCell ref="C117:E117"/>
    <mergeCell ref="C118:E118"/>
    <mergeCell ref="C131:E131"/>
    <mergeCell ref="C132:E132"/>
    <mergeCell ref="C133:E133"/>
    <mergeCell ref="C134:E134"/>
    <mergeCell ref="C135:E135"/>
    <mergeCell ref="C136:E136"/>
    <mergeCell ref="C125:E125"/>
    <mergeCell ref="C126:E126"/>
    <mergeCell ref="C127:E127"/>
    <mergeCell ref="C128:E128"/>
    <mergeCell ref="C129:E129"/>
    <mergeCell ref="C130:E130"/>
    <mergeCell ref="C143:E143"/>
    <mergeCell ref="C144:E144"/>
    <mergeCell ref="C145:E145"/>
    <mergeCell ref="C146:E146"/>
    <mergeCell ref="C147:E147"/>
    <mergeCell ref="A149:N149"/>
    <mergeCell ref="C137:E137"/>
    <mergeCell ref="C138:E138"/>
    <mergeCell ref="C139:E139"/>
    <mergeCell ref="C140:E140"/>
    <mergeCell ref="C141:E141"/>
    <mergeCell ref="C142:E142"/>
    <mergeCell ref="C156:E156"/>
    <mergeCell ref="C157:E157"/>
    <mergeCell ref="C158:E158"/>
    <mergeCell ref="C159:E159"/>
    <mergeCell ref="C160:E160"/>
    <mergeCell ref="C161:E161"/>
    <mergeCell ref="C150:E150"/>
    <mergeCell ref="C151:N151"/>
    <mergeCell ref="C152:N152"/>
    <mergeCell ref="C153:N153"/>
    <mergeCell ref="C154:E154"/>
    <mergeCell ref="C155:E155"/>
    <mergeCell ref="C168:E168"/>
    <mergeCell ref="C169:E169"/>
    <mergeCell ref="C170:E170"/>
    <mergeCell ref="C171:E171"/>
    <mergeCell ref="C172:E172"/>
    <mergeCell ref="C173:E173"/>
    <mergeCell ref="C162:N162"/>
    <mergeCell ref="C163:N163"/>
    <mergeCell ref="C164:E164"/>
    <mergeCell ref="C165:E165"/>
    <mergeCell ref="C166:E166"/>
    <mergeCell ref="C167:E167"/>
    <mergeCell ref="C180:E180"/>
    <mergeCell ref="C181:E181"/>
    <mergeCell ref="C182:E182"/>
    <mergeCell ref="C183:E183"/>
    <mergeCell ref="C184:E184"/>
    <mergeCell ref="C185:E185"/>
    <mergeCell ref="C174:E174"/>
    <mergeCell ref="C175:E175"/>
    <mergeCell ref="C176:N176"/>
    <mergeCell ref="C177:N177"/>
    <mergeCell ref="C178:N178"/>
    <mergeCell ref="C179:E179"/>
    <mergeCell ref="C192:E192"/>
    <mergeCell ref="C193:E193"/>
    <mergeCell ref="C194:E194"/>
    <mergeCell ref="C195:E195"/>
    <mergeCell ref="C196:E196"/>
    <mergeCell ref="C197:E197"/>
    <mergeCell ref="C186:E186"/>
    <mergeCell ref="C187:E187"/>
    <mergeCell ref="C188:E188"/>
    <mergeCell ref="C189:N189"/>
    <mergeCell ref="C190:N190"/>
    <mergeCell ref="C191:N191"/>
    <mergeCell ref="C208:N208"/>
    <mergeCell ref="C209:E209"/>
    <mergeCell ref="C211:N211"/>
    <mergeCell ref="C212:E212"/>
    <mergeCell ref="A214:N214"/>
    <mergeCell ref="C215:E215"/>
    <mergeCell ref="C198:E198"/>
    <mergeCell ref="C200:K200"/>
    <mergeCell ref="A201:N201"/>
    <mergeCell ref="C202:E202"/>
    <mergeCell ref="C204:E204"/>
    <mergeCell ref="C206:E206"/>
    <mergeCell ref="C226:N226"/>
    <mergeCell ref="C227:N227"/>
    <mergeCell ref="C229:K229"/>
    <mergeCell ref="A230:N230"/>
    <mergeCell ref="C231:E231"/>
    <mergeCell ref="C232:N232"/>
    <mergeCell ref="C217:E217"/>
    <mergeCell ref="C219:N219"/>
    <mergeCell ref="C221:K221"/>
    <mergeCell ref="A222:N222"/>
    <mergeCell ref="C223:E223"/>
    <mergeCell ref="C225:N225"/>
    <mergeCell ref="C239:E239"/>
    <mergeCell ref="C240:E240"/>
    <mergeCell ref="C241:N241"/>
    <mergeCell ref="C242:E242"/>
    <mergeCell ref="C243:E243"/>
    <mergeCell ref="C244:E244"/>
    <mergeCell ref="C233:E233"/>
    <mergeCell ref="C234:E234"/>
    <mergeCell ref="C235:E235"/>
    <mergeCell ref="C236:E236"/>
    <mergeCell ref="C237:E237"/>
    <mergeCell ref="C238:E238"/>
    <mergeCell ref="C251:E251"/>
    <mergeCell ref="C252:E252"/>
    <mergeCell ref="C253:E253"/>
    <mergeCell ref="C254:E254"/>
    <mergeCell ref="C255:E255"/>
    <mergeCell ref="C256:E256"/>
    <mergeCell ref="C245:E245"/>
    <mergeCell ref="C246:E246"/>
    <mergeCell ref="C247:E247"/>
    <mergeCell ref="C248:E248"/>
    <mergeCell ref="C249:E249"/>
    <mergeCell ref="C250:N250"/>
    <mergeCell ref="C263:E263"/>
    <mergeCell ref="C264:E264"/>
    <mergeCell ref="C265:E265"/>
    <mergeCell ref="C266:E266"/>
    <mergeCell ref="C267:E267"/>
    <mergeCell ref="C268:N268"/>
    <mergeCell ref="C257:E257"/>
    <mergeCell ref="C258:E258"/>
    <mergeCell ref="C259:N259"/>
    <mergeCell ref="C260:E260"/>
    <mergeCell ref="C261:E261"/>
    <mergeCell ref="C262:E262"/>
    <mergeCell ref="C275:E275"/>
    <mergeCell ref="C276:E276"/>
    <mergeCell ref="C277:N277"/>
    <mergeCell ref="C278:E278"/>
    <mergeCell ref="C279:E279"/>
    <mergeCell ref="C280:E280"/>
    <mergeCell ref="C269:E269"/>
    <mergeCell ref="C270:E270"/>
    <mergeCell ref="C271:E271"/>
    <mergeCell ref="C272:E272"/>
    <mergeCell ref="C273:E273"/>
    <mergeCell ref="C274:E274"/>
    <mergeCell ref="C287:E287"/>
    <mergeCell ref="C288:E288"/>
    <mergeCell ref="C289:E289"/>
    <mergeCell ref="C290:E290"/>
    <mergeCell ref="C291:E291"/>
    <mergeCell ref="C292:E292"/>
    <mergeCell ref="C281:E281"/>
    <mergeCell ref="C282:E282"/>
    <mergeCell ref="C283:E283"/>
    <mergeCell ref="C284:E284"/>
    <mergeCell ref="C285:E285"/>
    <mergeCell ref="C286:N286"/>
    <mergeCell ref="C299:E299"/>
    <mergeCell ref="C300:E300"/>
    <mergeCell ref="C301:E301"/>
    <mergeCell ref="C302:E302"/>
    <mergeCell ref="C303:E303"/>
    <mergeCell ref="C304:N304"/>
    <mergeCell ref="C293:E293"/>
    <mergeCell ref="C294:E294"/>
    <mergeCell ref="C295:N295"/>
    <mergeCell ref="C296:E296"/>
    <mergeCell ref="C297:E297"/>
    <mergeCell ref="C298:E298"/>
    <mergeCell ref="C311:E311"/>
    <mergeCell ref="C312:E312"/>
    <mergeCell ref="C313:N313"/>
    <mergeCell ref="C314:E314"/>
    <mergeCell ref="C315:E315"/>
    <mergeCell ref="C316:E316"/>
    <mergeCell ref="C305:E305"/>
    <mergeCell ref="C306:E306"/>
    <mergeCell ref="C307:E307"/>
    <mergeCell ref="C308:E308"/>
    <mergeCell ref="C309:E309"/>
    <mergeCell ref="C310:E310"/>
    <mergeCell ref="C323:E323"/>
    <mergeCell ref="C324:E324"/>
    <mergeCell ref="C325:E325"/>
    <mergeCell ref="C326:E326"/>
    <mergeCell ref="C327:E327"/>
    <mergeCell ref="C328:E328"/>
    <mergeCell ref="C317:E317"/>
    <mergeCell ref="C318:E318"/>
    <mergeCell ref="C319:E319"/>
    <mergeCell ref="C320:E320"/>
    <mergeCell ref="C321:E321"/>
    <mergeCell ref="C322:N322"/>
    <mergeCell ref="C335:E335"/>
    <mergeCell ref="C336:E336"/>
    <mergeCell ref="C337:E337"/>
    <mergeCell ref="C338:E338"/>
    <mergeCell ref="C339:E339"/>
    <mergeCell ref="C340:N340"/>
    <mergeCell ref="C329:E329"/>
    <mergeCell ref="C330:E330"/>
    <mergeCell ref="C331:N331"/>
    <mergeCell ref="C332:E332"/>
    <mergeCell ref="C333:E333"/>
    <mergeCell ref="C334:E334"/>
    <mergeCell ref="C347:E347"/>
    <mergeCell ref="C349:K349"/>
    <mergeCell ref="C351:K351"/>
    <mergeCell ref="C352:K352"/>
    <mergeCell ref="C353:K353"/>
    <mergeCell ref="C354:K354"/>
    <mergeCell ref="C341:E341"/>
    <mergeCell ref="C342:E342"/>
    <mergeCell ref="C343:E343"/>
    <mergeCell ref="C344:E344"/>
    <mergeCell ref="C345:E345"/>
    <mergeCell ref="C346:E346"/>
    <mergeCell ref="C361:K361"/>
    <mergeCell ref="C362:K362"/>
    <mergeCell ref="C363:K363"/>
    <mergeCell ref="C364:K364"/>
    <mergeCell ref="C365:K365"/>
    <mergeCell ref="C366:K366"/>
    <mergeCell ref="C355:K355"/>
    <mergeCell ref="C356:K356"/>
    <mergeCell ref="C357:K357"/>
    <mergeCell ref="C358:K358"/>
    <mergeCell ref="C359:K359"/>
    <mergeCell ref="C360:K360"/>
    <mergeCell ref="C373:K373"/>
    <mergeCell ref="C374:K374"/>
    <mergeCell ref="C375:K375"/>
    <mergeCell ref="C376:K376"/>
    <mergeCell ref="C377:K377"/>
    <mergeCell ref="C378:K378"/>
    <mergeCell ref="C367:K367"/>
    <mergeCell ref="C368:K368"/>
    <mergeCell ref="C369:K369"/>
    <mergeCell ref="C370:K370"/>
    <mergeCell ref="C371:K371"/>
    <mergeCell ref="C372:K372"/>
    <mergeCell ref="C385:K385"/>
    <mergeCell ref="C386:K386"/>
    <mergeCell ref="C387:K387"/>
    <mergeCell ref="C388:K388"/>
    <mergeCell ref="C389:K389"/>
    <mergeCell ref="C390:K390"/>
    <mergeCell ref="C379:K379"/>
    <mergeCell ref="C380:K380"/>
    <mergeCell ref="C381:K381"/>
    <mergeCell ref="C382:K382"/>
    <mergeCell ref="C383:K383"/>
    <mergeCell ref="C384:K384"/>
    <mergeCell ref="C399:L399"/>
    <mergeCell ref="C400:L400"/>
    <mergeCell ref="C401:L401"/>
    <mergeCell ref="C402:L402"/>
    <mergeCell ref="C391:K391"/>
    <mergeCell ref="C392:K392"/>
    <mergeCell ref="C393:K393"/>
    <mergeCell ref="C394:K394"/>
    <mergeCell ref="C397:L397"/>
    <mergeCell ref="C398:L398"/>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I399"/>
  <sheetViews>
    <sheetView workbookViewId="0">
      <selection activeCell="A13" sqref="A13:N13"/>
    </sheetView>
  </sheetViews>
  <sheetFormatPr defaultColWidth="9.140625" defaultRowHeight="11.25" x14ac:dyDescent="0.2"/>
  <cols>
    <col min="1" max="1" width="8.140625" style="226" customWidth="1"/>
    <col min="2" max="2" width="20.140625" style="226" customWidth="1"/>
    <col min="3" max="4" width="10.42578125" style="226" customWidth="1"/>
    <col min="5" max="5" width="13.28515625" style="226" customWidth="1"/>
    <col min="6" max="6" width="8.5703125" style="226" customWidth="1"/>
    <col min="7" max="7" width="7.85546875" style="226" customWidth="1"/>
    <col min="8" max="8" width="8.42578125" style="226" customWidth="1"/>
    <col min="9" max="9" width="8.7109375" style="226" customWidth="1"/>
    <col min="10" max="10" width="8.140625" style="226" customWidth="1"/>
    <col min="11" max="11" width="8.5703125" style="226" customWidth="1"/>
    <col min="12" max="12" width="10" style="226" customWidth="1"/>
    <col min="13" max="13" width="6" style="226" customWidth="1"/>
    <col min="14" max="14" width="9.7109375" style="226" customWidth="1"/>
    <col min="15" max="15" width="9.140625" style="226" customWidth="1"/>
    <col min="16" max="16" width="49.140625" style="227" hidden="1" customWidth="1"/>
    <col min="17" max="17" width="42.42578125" style="227" hidden="1" customWidth="1"/>
    <col min="18" max="18" width="99.7109375" style="227" hidden="1" customWidth="1"/>
    <col min="19" max="22" width="138.42578125" style="227" hidden="1" customWidth="1"/>
    <col min="23" max="23" width="34.140625" style="227" hidden="1" customWidth="1"/>
    <col min="24" max="25" width="110.140625" style="227" hidden="1" customWidth="1"/>
    <col min="26" max="29" width="34.140625" style="227" hidden="1" customWidth="1"/>
    <col min="30" max="30" width="138.42578125" style="227" hidden="1" customWidth="1"/>
    <col min="31" max="35" width="84.42578125" style="227" hidden="1" customWidth="1"/>
    <col min="36" max="16384" width="9.140625" style="226"/>
  </cols>
  <sheetData>
    <row r="1" spans="1:20" s="226" customFormat="1" x14ac:dyDescent="0.2">
      <c r="N1" s="231" t="s">
        <v>583</v>
      </c>
    </row>
    <row r="2" spans="1:20" s="226" customFormat="1" x14ac:dyDescent="0.2">
      <c r="N2" s="231" t="s">
        <v>584</v>
      </c>
    </row>
    <row r="3" spans="1:20" s="226" customFormat="1" ht="8.25" customHeight="1" x14ac:dyDescent="0.2">
      <c r="N3" s="231"/>
    </row>
    <row r="4" spans="1:20" s="226" customFormat="1" ht="14.25" customHeight="1" x14ac:dyDescent="0.2">
      <c r="A4" s="540" t="s">
        <v>585</v>
      </c>
      <c r="B4" s="540"/>
      <c r="C4" s="540"/>
      <c r="D4" s="232"/>
      <c r="K4" s="540" t="s">
        <v>586</v>
      </c>
      <c r="L4" s="540"/>
      <c r="M4" s="540"/>
      <c r="N4" s="540"/>
    </row>
    <row r="5" spans="1:20" s="226" customFormat="1" ht="12" customHeight="1" x14ac:dyDescent="0.2">
      <c r="A5" s="541"/>
      <c r="B5" s="541"/>
      <c r="C5" s="541"/>
      <c r="D5" s="541"/>
      <c r="E5" s="227"/>
      <c r="J5" s="542"/>
      <c r="K5" s="542"/>
      <c r="L5" s="542"/>
      <c r="M5" s="542"/>
      <c r="N5" s="542"/>
    </row>
    <row r="6" spans="1:20" s="226" customFormat="1" x14ac:dyDescent="0.2">
      <c r="A6" s="521"/>
      <c r="B6" s="521"/>
      <c r="C6" s="521"/>
      <c r="D6" s="521"/>
      <c r="J6" s="521"/>
      <c r="K6" s="521"/>
      <c r="L6" s="521"/>
      <c r="M6" s="521"/>
      <c r="N6" s="521"/>
      <c r="P6" s="227" t="s">
        <v>463</v>
      </c>
      <c r="Q6" s="227" t="s">
        <v>463</v>
      </c>
    </row>
    <row r="7" spans="1:20" s="226" customFormat="1" ht="17.25" customHeight="1" x14ac:dyDescent="0.2">
      <c r="A7" s="233"/>
      <c r="B7" s="234"/>
      <c r="C7" s="227"/>
      <c r="D7" s="227"/>
      <c r="J7" s="233"/>
      <c r="K7" s="233"/>
      <c r="L7" s="233"/>
      <c r="M7" s="233"/>
      <c r="N7" s="234"/>
    </row>
    <row r="8" spans="1:20" s="226" customFormat="1" ht="16.5" customHeight="1" x14ac:dyDescent="0.2">
      <c r="A8" s="226" t="s">
        <v>587</v>
      </c>
      <c r="B8" s="235"/>
      <c r="C8" s="235"/>
      <c r="D8" s="235"/>
      <c r="L8" s="235"/>
      <c r="M8" s="235"/>
      <c r="N8" s="231" t="s">
        <v>587</v>
      </c>
    </row>
    <row r="9" spans="1:20" s="226" customFormat="1" ht="15.75" customHeight="1" x14ac:dyDescent="0.2">
      <c r="F9" s="236"/>
    </row>
    <row r="10" spans="1:20" s="226" customFormat="1" ht="22.5" x14ac:dyDescent="0.2">
      <c r="A10" s="237" t="s">
        <v>588</v>
      </c>
      <c r="B10" s="235"/>
      <c r="D10" s="521" t="s">
        <v>464</v>
      </c>
      <c r="E10" s="521"/>
      <c r="F10" s="521"/>
      <c r="G10" s="521"/>
      <c r="H10" s="521"/>
      <c r="I10" s="521"/>
      <c r="J10" s="521"/>
      <c r="K10" s="521"/>
      <c r="L10" s="521"/>
      <c r="M10" s="521"/>
      <c r="N10" s="521"/>
      <c r="R10" s="227" t="s">
        <v>464</v>
      </c>
    </row>
    <row r="11" spans="1:20" s="226" customFormat="1" ht="15" customHeight="1" x14ac:dyDescent="0.2">
      <c r="A11" s="238" t="s">
        <v>589</v>
      </c>
      <c r="D11" s="233" t="s">
        <v>590</v>
      </c>
      <c r="E11" s="233"/>
      <c r="F11" s="239"/>
      <c r="G11" s="239"/>
      <c r="H11" s="239"/>
      <c r="I11" s="239"/>
      <c r="J11" s="239"/>
      <c r="K11" s="239"/>
      <c r="L11" s="239"/>
      <c r="M11" s="239"/>
      <c r="N11" s="239"/>
    </row>
    <row r="12" spans="1:20" s="226" customFormat="1" ht="8.25" customHeight="1" x14ac:dyDescent="0.2">
      <c r="A12" s="238"/>
      <c r="F12" s="235"/>
      <c r="G12" s="235"/>
      <c r="H12" s="235"/>
      <c r="I12" s="235"/>
      <c r="J12" s="235"/>
      <c r="K12" s="235"/>
      <c r="L12" s="235"/>
      <c r="M12" s="235"/>
      <c r="N12" s="235"/>
    </row>
    <row r="13" spans="1:20" s="226" customFormat="1" x14ac:dyDescent="0.2">
      <c r="A13" s="538" t="s">
        <v>591</v>
      </c>
      <c r="B13" s="538"/>
      <c r="C13" s="538"/>
      <c r="D13" s="538"/>
      <c r="E13" s="538"/>
      <c r="F13" s="538"/>
      <c r="G13" s="538"/>
      <c r="H13" s="538"/>
      <c r="I13" s="538"/>
      <c r="J13" s="538"/>
      <c r="K13" s="538"/>
      <c r="L13" s="538"/>
      <c r="M13" s="538"/>
      <c r="N13" s="538"/>
      <c r="S13" s="227" t="s">
        <v>463</v>
      </c>
    </row>
    <row r="14" spans="1:20" s="226" customFormat="1" x14ac:dyDescent="0.2">
      <c r="A14" s="535" t="s">
        <v>592</v>
      </c>
      <c r="B14" s="535"/>
      <c r="C14" s="535"/>
      <c r="D14" s="535"/>
      <c r="E14" s="535"/>
      <c r="F14" s="535"/>
      <c r="G14" s="535"/>
      <c r="H14" s="535"/>
      <c r="I14" s="535"/>
      <c r="J14" s="535"/>
      <c r="K14" s="535"/>
      <c r="L14" s="535"/>
      <c r="M14" s="535"/>
      <c r="N14" s="535"/>
    </row>
    <row r="15" spans="1:20" s="226" customFormat="1" ht="8.25" customHeight="1" x14ac:dyDescent="0.2">
      <c r="A15" s="240"/>
      <c r="B15" s="240"/>
      <c r="C15" s="240"/>
      <c r="D15" s="240"/>
      <c r="E15" s="240"/>
      <c r="F15" s="240"/>
      <c r="G15" s="240"/>
      <c r="H15" s="240"/>
      <c r="I15" s="240"/>
      <c r="J15" s="240"/>
      <c r="K15" s="240"/>
      <c r="L15" s="240"/>
      <c r="M15" s="240"/>
      <c r="N15" s="240"/>
    </row>
    <row r="16" spans="1:20" s="226" customFormat="1" x14ac:dyDescent="0.2">
      <c r="A16" s="538" t="s">
        <v>576</v>
      </c>
      <c r="B16" s="538"/>
      <c r="C16" s="538"/>
      <c r="D16" s="538"/>
      <c r="E16" s="538"/>
      <c r="F16" s="538"/>
      <c r="G16" s="538"/>
      <c r="H16" s="538"/>
      <c r="I16" s="538"/>
      <c r="J16" s="538"/>
      <c r="K16" s="538"/>
      <c r="L16" s="538"/>
      <c r="M16" s="538"/>
      <c r="N16" s="538"/>
      <c r="T16" s="227" t="s">
        <v>463</v>
      </c>
    </row>
    <row r="17" spans="1:21" s="226" customFormat="1" x14ac:dyDescent="0.2">
      <c r="A17" s="535" t="s">
        <v>593</v>
      </c>
      <c r="B17" s="535"/>
      <c r="C17" s="535"/>
      <c r="D17" s="535"/>
      <c r="E17" s="535"/>
      <c r="F17" s="535"/>
      <c r="G17" s="535"/>
      <c r="H17" s="535"/>
      <c r="I17" s="535"/>
      <c r="J17" s="535"/>
      <c r="K17" s="535"/>
      <c r="L17" s="535"/>
      <c r="M17" s="535"/>
      <c r="N17" s="535"/>
    </row>
    <row r="18" spans="1:21" s="226" customFormat="1" ht="24" customHeight="1" x14ac:dyDescent="0.25">
      <c r="A18" s="539" t="s">
        <v>594</v>
      </c>
      <c r="B18" s="539"/>
      <c r="C18" s="539"/>
      <c r="D18" s="539"/>
      <c r="E18" s="539"/>
      <c r="F18" s="539"/>
      <c r="G18" s="539"/>
      <c r="H18" s="539"/>
      <c r="I18" s="539"/>
      <c r="J18" s="539"/>
      <c r="K18" s="539"/>
      <c r="L18" s="539"/>
      <c r="M18" s="539"/>
      <c r="N18" s="539"/>
    </row>
    <row r="19" spans="1:21" s="226" customFormat="1" ht="8.25" customHeight="1" x14ac:dyDescent="0.25">
      <c r="A19" s="241"/>
      <c r="B19" s="241"/>
      <c r="C19" s="241"/>
      <c r="D19" s="241"/>
      <c r="E19" s="241"/>
      <c r="F19" s="241"/>
      <c r="G19" s="241"/>
      <c r="H19" s="241"/>
      <c r="I19" s="241"/>
      <c r="J19" s="241"/>
      <c r="K19" s="241"/>
      <c r="L19" s="241"/>
      <c r="M19" s="241"/>
      <c r="N19" s="241"/>
    </row>
    <row r="20" spans="1:21" s="226" customFormat="1" x14ac:dyDescent="0.2">
      <c r="A20" s="534" t="s">
        <v>595</v>
      </c>
      <c r="B20" s="534"/>
      <c r="C20" s="534"/>
      <c r="D20" s="534"/>
      <c r="E20" s="534"/>
      <c r="F20" s="534"/>
      <c r="G20" s="534"/>
      <c r="H20" s="534"/>
      <c r="I20" s="534"/>
      <c r="J20" s="534"/>
      <c r="K20" s="534"/>
      <c r="L20" s="534"/>
      <c r="M20" s="534"/>
      <c r="N20" s="534"/>
      <c r="U20" s="227" t="s">
        <v>596</v>
      </c>
    </row>
    <row r="21" spans="1:21" s="226" customFormat="1" ht="13.5" customHeight="1" x14ac:dyDescent="0.2">
      <c r="A21" s="535" t="s">
        <v>597</v>
      </c>
      <c r="B21" s="535"/>
      <c r="C21" s="535"/>
      <c r="D21" s="535"/>
      <c r="E21" s="535"/>
      <c r="F21" s="535"/>
      <c r="G21" s="535"/>
      <c r="H21" s="535"/>
      <c r="I21" s="535"/>
      <c r="J21" s="535"/>
      <c r="K21" s="535"/>
      <c r="L21" s="535"/>
      <c r="M21" s="535"/>
      <c r="N21" s="535"/>
    </row>
    <row r="22" spans="1:21" s="226" customFormat="1" ht="15" customHeight="1" x14ac:dyDescent="0.2">
      <c r="A22" s="226" t="s">
        <v>598</v>
      </c>
      <c r="B22" s="242" t="s">
        <v>599</v>
      </c>
      <c r="C22" s="226" t="s">
        <v>600</v>
      </c>
      <c r="F22" s="227"/>
      <c r="G22" s="227"/>
      <c r="H22" s="227"/>
      <c r="I22" s="227"/>
      <c r="J22" s="227"/>
      <c r="K22" s="227"/>
      <c r="L22" s="227"/>
      <c r="M22" s="227"/>
      <c r="N22" s="227"/>
    </row>
    <row r="23" spans="1:21" s="226" customFormat="1" ht="18" customHeight="1" x14ac:dyDescent="0.2">
      <c r="A23" s="226" t="s">
        <v>601</v>
      </c>
      <c r="B23" s="534"/>
      <c r="C23" s="534"/>
      <c r="D23" s="534"/>
      <c r="E23" s="534"/>
      <c r="F23" s="534"/>
      <c r="G23" s="227"/>
      <c r="H23" s="227"/>
      <c r="I23" s="227"/>
      <c r="J23" s="227"/>
      <c r="K23" s="227"/>
      <c r="L23" s="227"/>
      <c r="M23" s="227"/>
      <c r="N23" s="227"/>
    </row>
    <row r="24" spans="1:21" s="226" customFormat="1" x14ac:dyDescent="0.2">
      <c r="B24" s="536" t="s">
        <v>602</v>
      </c>
      <c r="C24" s="536"/>
      <c r="D24" s="536"/>
      <c r="E24" s="536"/>
      <c r="F24" s="536"/>
      <c r="G24" s="243"/>
      <c r="H24" s="243"/>
      <c r="I24" s="243"/>
      <c r="J24" s="243"/>
      <c r="K24" s="243"/>
      <c r="L24" s="243"/>
      <c r="M24" s="244"/>
      <c r="N24" s="243"/>
    </row>
    <row r="25" spans="1:21" s="226" customFormat="1" ht="9.75" customHeight="1" x14ac:dyDescent="0.2">
      <c r="D25" s="245"/>
      <c r="E25" s="245"/>
      <c r="F25" s="245"/>
      <c r="G25" s="245"/>
      <c r="H25" s="245"/>
      <c r="I25" s="245"/>
      <c r="J25" s="245"/>
      <c r="K25" s="245"/>
      <c r="L25" s="245"/>
      <c r="M25" s="243"/>
      <c r="N25" s="243"/>
    </row>
    <row r="26" spans="1:21" s="226" customFormat="1" x14ac:dyDescent="0.2">
      <c r="A26" s="246" t="s">
        <v>603</v>
      </c>
      <c r="D26" s="233"/>
      <c r="F26" s="247"/>
      <c r="G26" s="247"/>
      <c r="H26" s="247"/>
      <c r="I26" s="247"/>
      <c r="J26" s="247"/>
      <c r="K26" s="247"/>
      <c r="L26" s="247"/>
      <c r="M26" s="247"/>
      <c r="N26" s="247"/>
    </row>
    <row r="27" spans="1:21" s="226" customFormat="1" ht="9.75" customHeight="1" x14ac:dyDescent="0.2">
      <c r="D27" s="247"/>
      <c r="E27" s="247"/>
      <c r="F27" s="247"/>
      <c r="G27" s="247"/>
      <c r="H27" s="247"/>
      <c r="I27" s="247"/>
      <c r="J27" s="247"/>
      <c r="K27" s="247"/>
      <c r="L27" s="247"/>
      <c r="M27" s="247"/>
      <c r="N27" s="247"/>
    </row>
    <row r="28" spans="1:21" s="226" customFormat="1" ht="12.75" customHeight="1" x14ac:dyDescent="0.2">
      <c r="A28" s="246" t="s">
        <v>604</v>
      </c>
      <c r="C28" s="248">
        <v>1203.6500000000001</v>
      </c>
      <c r="D28" s="249" t="s">
        <v>605</v>
      </c>
      <c r="E28" s="238" t="s">
        <v>606</v>
      </c>
      <c r="L28" s="250"/>
      <c r="M28" s="250"/>
    </row>
    <row r="29" spans="1:21" s="226" customFormat="1" ht="12.75" customHeight="1" x14ac:dyDescent="0.2">
      <c r="B29" s="226" t="s">
        <v>607</v>
      </c>
      <c r="C29" s="251"/>
      <c r="D29" s="252"/>
      <c r="E29" s="238"/>
    </row>
    <row r="30" spans="1:21" s="226" customFormat="1" ht="12.75" customHeight="1" x14ac:dyDescent="0.2">
      <c r="B30" s="226" t="s">
        <v>608</v>
      </c>
      <c r="C30" s="248">
        <v>48.01</v>
      </c>
      <c r="D30" s="249" t="s">
        <v>609</v>
      </c>
      <c r="E30" s="238" t="s">
        <v>606</v>
      </c>
      <c r="G30" s="226" t="s">
        <v>610</v>
      </c>
      <c r="L30" s="248">
        <v>94.33</v>
      </c>
      <c r="M30" s="249" t="s">
        <v>611</v>
      </c>
      <c r="N30" s="238" t="s">
        <v>606</v>
      </c>
    </row>
    <row r="31" spans="1:21" s="226" customFormat="1" ht="12.75" customHeight="1" x14ac:dyDescent="0.2">
      <c r="B31" s="226" t="s">
        <v>612</v>
      </c>
      <c r="C31" s="248">
        <v>834.37</v>
      </c>
      <c r="D31" s="253" t="s">
        <v>613</v>
      </c>
      <c r="E31" s="238" t="s">
        <v>606</v>
      </c>
      <c r="G31" s="226" t="s">
        <v>614</v>
      </c>
      <c r="L31" s="254"/>
      <c r="M31" s="254">
        <v>387.59</v>
      </c>
      <c r="N31" s="238" t="s">
        <v>615</v>
      </c>
    </row>
    <row r="32" spans="1:21" s="226" customFormat="1" ht="12.75" customHeight="1" x14ac:dyDescent="0.2">
      <c r="B32" s="226" t="s">
        <v>616</v>
      </c>
      <c r="C32" s="248">
        <v>0</v>
      </c>
      <c r="D32" s="253" t="s">
        <v>617</v>
      </c>
      <c r="E32" s="238" t="s">
        <v>606</v>
      </c>
      <c r="G32" s="226" t="s">
        <v>618</v>
      </c>
      <c r="L32" s="254"/>
      <c r="M32" s="254">
        <v>38.19</v>
      </c>
      <c r="N32" s="238" t="s">
        <v>615</v>
      </c>
    </row>
    <row r="33" spans="1:27" s="226" customFormat="1" ht="12.75" customHeight="1" x14ac:dyDescent="0.2">
      <c r="B33" s="226" t="s">
        <v>619</v>
      </c>
      <c r="C33" s="248">
        <v>10.74</v>
      </c>
      <c r="D33" s="249" t="s">
        <v>620</v>
      </c>
      <c r="E33" s="238" t="s">
        <v>606</v>
      </c>
      <c r="G33" s="226" t="s">
        <v>621</v>
      </c>
      <c r="L33" s="537"/>
      <c r="M33" s="537"/>
    </row>
    <row r="34" spans="1:27" s="226" customFormat="1" ht="9.75" customHeight="1" x14ac:dyDescent="0.2">
      <c r="A34" s="255"/>
    </row>
    <row r="35" spans="1:27" s="226" customFormat="1" ht="36" customHeight="1" x14ac:dyDescent="0.2">
      <c r="A35" s="532" t="s">
        <v>622</v>
      </c>
      <c r="B35" s="532" t="s">
        <v>623</v>
      </c>
      <c r="C35" s="532" t="s">
        <v>624</v>
      </c>
      <c r="D35" s="532"/>
      <c r="E35" s="532"/>
      <c r="F35" s="532" t="s">
        <v>625</v>
      </c>
      <c r="G35" s="532" t="s">
        <v>21</v>
      </c>
      <c r="H35" s="532"/>
      <c r="I35" s="532"/>
      <c r="J35" s="532" t="s">
        <v>626</v>
      </c>
      <c r="K35" s="532"/>
      <c r="L35" s="532"/>
      <c r="M35" s="532" t="s">
        <v>627</v>
      </c>
      <c r="N35" s="532" t="s">
        <v>628</v>
      </c>
    </row>
    <row r="36" spans="1:27" s="226" customFormat="1" ht="36.75" customHeight="1" x14ac:dyDescent="0.2">
      <c r="A36" s="532"/>
      <c r="B36" s="532"/>
      <c r="C36" s="532"/>
      <c r="D36" s="532"/>
      <c r="E36" s="532"/>
      <c r="F36" s="532"/>
      <c r="G36" s="532"/>
      <c r="H36" s="532"/>
      <c r="I36" s="532"/>
      <c r="J36" s="532"/>
      <c r="K36" s="532"/>
      <c r="L36" s="532"/>
      <c r="M36" s="532"/>
      <c r="N36" s="532"/>
    </row>
    <row r="37" spans="1:27" s="226" customFormat="1" ht="45" x14ac:dyDescent="0.2">
      <c r="A37" s="532"/>
      <c r="B37" s="532"/>
      <c r="C37" s="532"/>
      <c r="D37" s="532"/>
      <c r="E37" s="532"/>
      <c r="F37" s="532"/>
      <c r="G37" s="256" t="s">
        <v>629</v>
      </c>
      <c r="H37" s="256" t="s">
        <v>630</v>
      </c>
      <c r="I37" s="256" t="s">
        <v>631</v>
      </c>
      <c r="J37" s="256" t="s">
        <v>629</v>
      </c>
      <c r="K37" s="256" t="s">
        <v>630</v>
      </c>
      <c r="L37" s="256" t="s">
        <v>632</v>
      </c>
      <c r="M37" s="532"/>
      <c r="N37" s="532"/>
    </row>
    <row r="38" spans="1:27" s="226" customFormat="1" x14ac:dyDescent="0.2">
      <c r="A38" s="257">
        <v>1</v>
      </c>
      <c r="B38" s="257">
        <v>2</v>
      </c>
      <c r="C38" s="533">
        <v>3</v>
      </c>
      <c r="D38" s="533"/>
      <c r="E38" s="533"/>
      <c r="F38" s="257">
        <v>4</v>
      </c>
      <c r="G38" s="257">
        <v>5</v>
      </c>
      <c r="H38" s="257">
        <v>6</v>
      </c>
      <c r="I38" s="257">
        <v>7</v>
      </c>
      <c r="J38" s="257">
        <v>8</v>
      </c>
      <c r="K38" s="257">
        <v>9</v>
      </c>
      <c r="L38" s="257">
        <v>10</v>
      </c>
      <c r="M38" s="257">
        <v>11</v>
      </c>
      <c r="N38" s="257">
        <v>12</v>
      </c>
    </row>
    <row r="39" spans="1:27" s="226" customFormat="1" ht="12" x14ac:dyDescent="0.2">
      <c r="A39" s="526" t="s">
        <v>633</v>
      </c>
      <c r="B39" s="527"/>
      <c r="C39" s="527"/>
      <c r="D39" s="527"/>
      <c r="E39" s="527"/>
      <c r="F39" s="527"/>
      <c r="G39" s="527"/>
      <c r="H39" s="527"/>
      <c r="I39" s="527"/>
      <c r="J39" s="527"/>
      <c r="K39" s="527"/>
      <c r="L39" s="527"/>
      <c r="M39" s="527"/>
      <c r="N39" s="528"/>
      <c r="V39" s="228" t="s">
        <v>633</v>
      </c>
    </row>
    <row r="40" spans="1:27" s="226" customFormat="1" ht="45" x14ac:dyDescent="0.2">
      <c r="A40" s="258">
        <v>1</v>
      </c>
      <c r="B40" s="259" t="s">
        <v>634</v>
      </c>
      <c r="C40" s="523" t="s">
        <v>635</v>
      </c>
      <c r="D40" s="523"/>
      <c r="E40" s="523"/>
      <c r="F40" s="260" t="s">
        <v>636</v>
      </c>
      <c r="G40" s="260"/>
      <c r="H40" s="260"/>
      <c r="I40" s="261">
        <v>9.7199999999999995E-2</v>
      </c>
      <c r="J40" s="262"/>
      <c r="K40" s="260"/>
      <c r="L40" s="262"/>
      <c r="M40" s="260"/>
      <c r="N40" s="263"/>
      <c r="V40" s="228"/>
      <c r="W40" s="229" t="s">
        <v>635</v>
      </c>
    </row>
    <row r="41" spans="1:27" s="226" customFormat="1" ht="12" x14ac:dyDescent="0.2">
      <c r="A41" s="264"/>
      <c r="B41" s="265"/>
      <c r="C41" s="521" t="s">
        <v>637</v>
      </c>
      <c r="D41" s="521"/>
      <c r="E41" s="521"/>
      <c r="F41" s="521"/>
      <c r="G41" s="521"/>
      <c r="H41" s="521"/>
      <c r="I41" s="521"/>
      <c r="J41" s="521"/>
      <c r="K41" s="521"/>
      <c r="L41" s="521"/>
      <c r="M41" s="521"/>
      <c r="N41" s="525"/>
      <c r="V41" s="228"/>
      <c r="W41" s="229"/>
      <c r="X41" s="227" t="s">
        <v>637</v>
      </c>
    </row>
    <row r="42" spans="1:27" s="226" customFormat="1" ht="33.75" x14ac:dyDescent="0.2">
      <c r="A42" s="266"/>
      <c r="B42" s="267" t="s">
        <v>638</v>
      </c>
      <c r="C42" s="521" t="s">
        <v>639</v>
      </c>
      <c r="D42" s="521"/>
      <c r="E42" s="521"/>
      <c r="F42" s="521"/>
      <c r="G42" s="521"/>
      <c r="H42" s="521"/>
      <c r="I42" s="521"/>
      <c r="J42" s="521"/>
      <c r="K42" s="521"/>
      <c r="L42" s="521"/>
      <c r="M42" s="521"/>
      <c r="N42" s="525"/>
      <c r="V42" s="228"/>
      <c r="W42" s="229"/>
      <c r="Y42" s="227" t="s">
        <v>639</v>
      </c>
    </row>
    <row r="43" spans="1:27" s="226" customFormat="1" ht="22.5" x14ac:dyDescent="0.2">
      <c r="A43" s="266"/>
      <c r="B43" s="267" t="s">
        <v>640</v>
      </c>
      <c r="C43" s="521" t="s">
        <v>641</v>
      </c>
      <c r="D43" s="521"/>
      <c r="E43" s="521"/>
      <c r="F43" s="521"/>
      <c r="G43" s="521"/>
      <c r="H43" s="521"/>
      <c r="I43" s="521"/>
      <c r="J43" s="521"/>
      <c r="K43" s="521"/>
      <c r="L43" s="521"/>
      <c r="M43" s="521"/>
      <c r="N43" s="525"/>
      <c r="V43" s="228"/>
      <c r="W43" s="229"/>
      <c r="Y43" s="227" t="s">
        <v>641</v>
      </c>
    </row>
    <row r="44" spans="1:27" s="226" customFormat="1" ht="12" x14ac:dyDescent="0.2">
      <c r="A44" s="268"/>
      <c r="B44" s="269">
        <v>1</v>
      </c>
      <c r="C44" s="521" t="s">
        <v>470</v>
      </c>
      <c r="D44" s="521"/>
      <c r="E44" s="521"/>
      <c r="F44" s="270"/>
      <c r="G44" s="270"/>
      <c r="H44" s="270"/>
      <c r="I44" s="270"/>
      <c r="J44" s="271">
        <v>126.8</v>
      </c>
      <c r="K44" s="272">
        <v>1.38</v>
      </c>
      <c r="L44" s="271">
        <v>17.010000000000002</v>
      </c>
      <c r="M44" s="272">
        <v>20.34</v>
      </c>
      <c r="N44" s="273">
        <v>346</v>
      </c>
      <c r="V44" s="228"/>
      <c r="W44" s="229"/>
      <c r="Z44" s="227" t="s">
        <v>470</v>
      </c>
    </row>
    <row r="45" spans="1:27" s="226" customFormat="1" ht="12" x14ac:dyDescent="0.2">
      <c r="A45" s="268"/>
      <c r="B45" s="269">
        <v>2</v>
      </c>
      <c r="C45" s="521" t="s">
        <v>479</v>
      </c>
      <c r="D45" s="521"/>
      <c r="E45" s="521"/>
      <c r="F45" s="270"/>
      <c r="G45" s="270"/>
      <c r="H45" s="270"/>
      <c r="I45" s="270"/>
      <c r="J45" s="271">
        <v>4813.62</v>
      </c>
      <c r="K45" s="272">
        <v>1.38</v>
      </c>
      <c r="L45" s="271">
        <v>645.67999999999995</v>
      </c>
      <c r="M45" s="272">
        <v>9.27</v>
      </c>
      <c r="N45" s="273">
        <v>5985</v>
      </c>
      <c r="V45" s="228"/>
      <c r="W45" s="229"/>
      <c r="Z45" s="227" t="s">
        <v>479</v>
      </c>
    </row>
    <row r="46" spans="1:27" s="226" customFormat="1" ht="12" x14ac:dyDescent="0.2">
      <c r="A46" s="268"/>
      <c r="B46" s="269">
        <v>3</v>
      </c>
      <c r="C46" s="521" t="s">
        <v>480</v>
      </c>
      <c r="D46" s="521"/>
      <c r="E46" s="521"/>
      <c r="F46" s="270"/>
      <c r="G46" s="270"/>
      <c r="H46" s="270"/>
      <c r="I46" s="270"/>
      <c r="J46" s="271">
        <v>823.82</v>
      </c>
      <c r="K46" s="272">
        <v>1.38</v>
      </c>
      <c r="L46" s="271">
        <v>110.5</v>
      </c>
      <c r="M46" s="272">
        <v>20.34</v>
      </c>
      <c r="N46" s="273">
        <v>2248</v>
      </c>
      <c r="V46" s="228"/>
      <c r="W46" s="229"/>
      <c r="Z46" s="227" t="s">
        <v>480</v>
      </c>
    </row>
    <row r="47" spans="1:27" s="226" customFormat="1" ht="12" x14ac:dyDescent="0.2">
      <c r="A47" s="268"/>
      <c r="B47" s="267"/>
      <c r="C47" s="521" t="s">
        <v>471</v>
      </c>
      <c r="D47" s="521"/>
      <c r="E47" s="521"/>
      <c r="F47" s="270" t="s">
        <v>642</v>
      </c>
      <c r="G47" s="272">
        <v>12.86</v>
      </c>
      <c r="H47" s="272">
        <v>1.38</v>
      </c>
      <c r="I47" s="274">
        <v>1.7249890000000001</v>
      </c>
      <c r="J47" s="271"/>
      <c r="K47" s="270"/>
      <c r="L47" s="271"/>
      <c r="M47" s="270"/>
      <c r="N47" s="273"/>
      <c r="V47" s="228"/>
      <c r="W47" s="229"/>
      <c r="AA47" s="227" t="s">
        <v>471</v>
      </c>
    </row>
    <row r="48" spans="1:27" s="226" customFormat="1" ht="12" x14ac:dyDescent="0.2">
      <c r="A48" s="268"/>
      <c r="B48" s="267"/>
      <c r="C48" s="521" t="s">
        <v>482</v>
      </c>
      <c r="D48" s="521"/>
      <c r="E48" s="521"/>
      <c r="F48" s="270" t="s">
        <v>642</v>
      </c>
      <c r="G48" s="272">
        <v>58.76</v>
      </c>
      <c r="H48" s="272">
        <v>1.38</v>
      </c>
      <c r="I48" s="275">
        <v>7.8818314000000003</v>
      </c>
      <c r="J48" s="271"/>
      <c r="K48" s="270"/>
      <c r="L48" s="271"/>
      <c r="M48" s="270"/>
      <c r="N48" s="273"/>
      <c r="V48" s="228"/>
      <c r="W48" s="229"/>
      <c r="AA48" s="227" t="s">
        <v>482</v>
      </c>
    </row>
    <row r="49" spans="1:29" s="226" customFormat="1" ht="12" x14ac:dyDescent="0.2">
      <c r="A49" s="268"/>
      <c r="B49" s="267"/>
      <c r="C49" s="524" t="s">
        <v>472</v>
      </c>
      <c r="D49" s="524"/>
      <c r="E49" s="524"/>
      <c r="F49" s="276"/>
      <c r="G49" s="276"/>
      <c r="H49" s="276"/>
      <c r="I49" s="276"/>
      <c r="J49" s="277">
        <v>4940.42</v>
      </c>
      <c r="K49" s="276"/>
      <c r="L49" s="277">
        <v>662.69</v>
      </c>
      <c r="M49" s="276"/>
      <c r="N49" s="278"/>
      <c r="V49" s="228"/>
      <c r="W49" s="229"/>
      <c r="AB49" s="227" t="s">
        <v>472</v>
      </c>
    </row>
    <row r="50" spans="1:29" s="226" customFormat="1" ht="12" x14ac:dyDescent="0.2">
      <c r="A50" s="268"/>
      <c r="B50" s="267"/>
      <c r="C50" s="521" t="s">
        <v>473</v>
      </c>
      <c r="D50" s="521"/>
      <c r="E50" s="521"/>
      <c r="F50" s="270"/>
      <c r="G50" s="270"/>
      <c r="H50" s="270"/>
      <c r="I50" s="270"/>
      <c r="J50" s="271"/>
      <c r="K50" s="270"/>
      <c r="L50" s="271">
        <v>127.51</v>
      </c>
      <c r="M50" s="270"/>
      <c r="N50" s="273">
        <v>2594</v>
      </c>
      <c r="V50" s="228"/>
      <c r="W50" s="229"/>
      <c r="AA50" s="227" t="s">
        <v>473</v>
      </c>
    </row>
    <row r="51" spans="1:29" s="226" customFormat="1" ht="22.5" x14ac:dyDescent="0.2">
      <c r="A51" s="268"/>
      <c r="B51" s="267" t="s">
        <v>643</v>
      </c>
      <c r="C51" s="521" t="s">
        <v>644</v>
      </c>
      <c r="D51" s="521"/>
      <c r="E51" s="521"/>
      <c r="F51" s="270" t="s">
        <v>645</v>
      </c>
      <c r="G51" s="279">
        <v>92</v>
      </c>
      <c r="H51" s="270"/>
      <c r="I51" s="279">
        <v>92</v>
      </c>
      <c r="J51" s="271"/>
      <c r="K51" s="270"/>
      <c r="L51" s="271">
        <v>117.31</v>
      </c>
      <c r="M51" s="270"/>
      <c r="N51" s="273">
        <v>2386</v>
      </c>
      <c r="V51" s="228"/>
      <c r="W51" s="229"/>
      <c r="AA51" s="227" t="s">
        <v>644</v>
      </c>
    </row>
    <row r="52" spans="1:29" s="226" customFormat="1" ht="22.5" x14ac:dyDescent="0.2">
      <c r="A52" s="268"/>
      <c r="B52" s="267" t="s">
        <v>646</v>
      </c>
      <c r="C52" s="521" t="s">
        <v>647</v>
      </c>
      <c r="D52" s="521"/>
      <c r="E52" s="521"/>
      <c r="F52" s="270" t="s">
        <v>645</v>
      </c>
      <c r="G52" s="279">
        <v>46</v>
      </c>
      <c r="H52" s="270"/>
      <c r="I52" s="279">
        <v>46</v>
      </c>
      <c r="J52" s="271"/>
      <c r="K52" s="270"/>
      <c r="L52" s="271">
        <v>58.65</v>
      </c>
      <c r="M52" s="270"/>
      <c r="N52" s="273">
        <v>1193</v>
      </c>
      <c r="V52" s="228"/>
      <c r="W52" s="229"/>
      <c r="AA52" s="227" t="s">
        <v>647</v>
      </c>
    </row>
    <row r="53" spans="1:29" s="226" customFormat="1" ht="12" x14ac:dyDescent="0.2">
      <c r="A53" s="280"/>
      <c r="B53" s="281"/>
      <c r="C53" s="523" t="s">
        <v>476</v>
      </c>
      <c r="D53" s="523"/>
      <c r="E53" s="523"/>
      <c r="F53" s="260"/>
      <c r="G53" s="260"/>
      <c r="H53" s="260"/>
      <c r="I53" s="260"/>
      <c r="J53" s="262"/>
      <c r="K53" s="260"/>
      <c r="L53" s="262">
        <v>838.65</v>
      </c>
      <c r="M53" s="276"/>
      <c r="N53" s="263">
        <v>9910</v>
      </c>
      <c r="V53" s="228"/>
      <c r="W53" s="229"/>
      <c r="AC53" s="229" t="s">
        <v>476</v>
      </c>
    </row>
    <row r="54" spans="1:29" s="226" customFormat="1" ht="33.75" x14ac:dyDescent="0.2">
      <c r="A54" s="258">
        <v>2</v>
      </c>
      <c r="B54" s="259" t="s">
        <v>648</v>
      </c>
      <c r="C54" s="523" t="s">
        <v>500</v>
      </c>
      <c r="D54" s="523"/>
      <c r="E54" s="523"/>
      <c r="F54" s="260" t="s">
        <v>649</v>
      </c>
      <c r="G54" s="260"/>
      <c r="H54" s="260"/>
      <c r="I54" s="282">
        <v>0.108</v>
      </c>
      <c r="J54" s="262"/>
      <c r="K54" s="260"/>
      <c r="L54" s="262"/>
      <c r="M54" s="260"/>
      <c r="N54" s="263"/>
      <c r="V54" s="228"/>
      <c r="W54" s="229" t="s">
        <v>500</v>
      </c>
      <c r="AC54" s="229"/>
    </row>
    <row r="55" spans="1:29" s="226" customFormat="1" ht="12" x14ac:dyDescent="0.2">
      <c r="A55" s="264"/>
      <c r="B55" s="265"/>
      <c r="C55" s="521" t="s">
        <v>650</v>
      </c>
      <c r="D55" s="521"/>
      <c r="E55" s="521"/>
      <c r="F55" s="521"/>
      <c r="G55" s="521"/>
      <c r="H55" s="521"/>
      <c r="I55" s="521"/>
      <c r="J55" s="521"/>
      <c r="K55" s="521"/>
      <c r="L55" s="521"/>
      <c r="M55" s="521"/>
      <c r="N55" s="525"/>
      <c r="V55" s="228"/>
      <c r="W55" s="229"/>
      <c r="X55" s="227" t="s">
        <v>650</v>
      </c>
      <c r="AC55" s="229"/>
    </row>
    <row r="56" spans="1:29" s="226" customFormat="1" ht="33.75" x14ac:dyDescent="0.2">
      <c r="A56" s="266"/>
      <c r="B56" s="267" t="s">
        <v>638</v>
      </c>
      <c r="C56" s="521" t="s">
        <v>639</v>
      </c>
      <c r="D56" s="521"/>
      <c r="E56" s="521"/>
      <c r="F56" s="521"/>
      <c r="G56" s="521"/>
      <c r="H56" s="521"/>
      <c r="I56" s="521"/>
      <c r="J56" s="521"/>
      <c r="K56" s="521"/>
      <c r="L56" s="521"/>
      <c r="M56" s="521"/>
      <c r="N56" s="525"/>
      <c r="V56" s="228"/>
      <c r="W56" s="229"/>
      <c r="Y56" s="227" t="s">
        <v>639</v>
      </c>
      <c r="AC56" s="229"/>
    </row>
    <row r="57" spans="1:29" s="226" customFormat="1" ht="22.5" x14ac:dyDescent="0.2">
      <c r="A57" s="266"/>
      <c r="B57" s="267" t="s">
        <v>640</v>
      </c>
      <c r="C57" s="521" t="s">
        <v>641</v>
      </c>
      <c r="D57" s="521"/>
      <c r="E57" s="521"/>
      <c r="F57" s="521"/>
      <c r="G57" s="521"/>
      <c r="H57" s="521"/>
      <c r="I57" s="521"/>
      <c r="J57" s="521"/>
      <c r="K57" s="521"/>
      <c r="L57" s="521"/>
      <c r="M57" s="521"/>
      <c r="N57" s="525"/>
      <c r="V57" s="228"/>
      <c r="W57" s="229"/>
      <c r="Y57" s="227" t="s">
        <v>641</v>
      </c>
      <c r="AC57" s="229"/>
    </row>
    <row r="58" spans="1:29" s="226" customFormat="1" ht="12" x14ac:dyDescent="0.2">
      <c r="A58" s="268"/>
      <c r="B58" s="269">
        <v>1</v>
      </c>
      <c r="C58" s="521" t="s">
        <v>470</v>
      </c>
      <c r="D58" s="521"/>
      <c r="E58" s="521"/>
      <c r="F58" s="270"/>
      <c r="G58" s="270"/>
      <c r="H58" s="270"/>
      <c r="I58" s="270"/>
      <c r="J58" s="271">
        <v>1518.44</v>
      </c>
      <c r="K58" s="272">
        <v>1.38</v>
      </c>
      <c r="L58" s="271">
        <v>226.31</v>
      </c>
      <c r="M58" s="272">
        <v>20.34</v>
      </c>
      <c r="N58" s="273">
        <v>4603</v>
      </c>
      <c r="V58" s="228"/>
      <c r="W58" s="229"/>
      <c r="Z58" s="227" t="s">
        <v>470</v>
      </c>
      <c r="AC58" s="229"/>
    </row>
    <row r="59" spans="1:29" s="226" customFormat="1" ht="12" x14ac:dyDescent="0.2">
      <c r="A59" s="268"/>
      <c r="B59" s="267"/>
      <c r="C59" s="521" t="s">
        <v>471</v>
      </c>
      <c r="D59" s="521"/>
      <c r="E59" s="521"/>
      <c r="F59" s="270" t="s">
        <v>642</v>
      </c>
      <c r="G59" s="279">
        <v>154</v>
      </c>
      <c r="H59" s="272">
        <v>1.38</v>
      </c>
      <c r="I59" s="283">
        <v>22.952159999999999</v>
      </c>
      <c r="J59" s="271"/>
      <c r="K59" s="270"/>
      <c r="L59" s="271"/>
      <c r="M59" s="270"/>
      <c r="N59" s="273"/>
      <c r="V59" s="228"/>
      <c r="W59" s="229"/>
      <c r="AA59" s="227" t="s">
        <v>471</v>
      </c>
      <c r="AC59" s="229"/>
    </row>
    <row r="60" spans="1:29" s="226" customFormat="1" ht="12" x14ac:dyDescent="0.2">
      <c r="A60" s="268"/>
      <c r="B60" s="267"/>
      <c r="C60" s="524" t="s">
        <v>472</v>
      </c>
      <c r="D60" s="524"/>
      <c r="E60" s="524"/>
      <c r="F60" s="276"/>
      <c r="G60" s="276"/>
      <c r="H60" s="276"/>
      <c r="I60" s="276"/>
      <c r="J60" s="277">
        <v>1518.44</v>
      </c>
      <c r="K60" s="276"/>
      <c r="L60" s="277">
        <v>226.31</v>
      </c>
      <c r="M60" s="276"/>
      <c r="N60" s="278"/>
      <c r="V60" s="228"/>
      <c r="W60" s="229"/>
      <c r="AB60" s="227" t="s">
        <v>472</v>
      </c>
      <c r="AC60" s="229"/>
    </row>
    <row r="61" spans="1:29" s="226" customFormat="1" ht="12" x14ac:dyDescent="0.2">
      <c r="A61" s="268"/>
      <c r="B61" s="267"/>
      <c r="C61" s="521" t="s">
        <v>473</v>
      </c>
      <c r="D61" s="521"/>
      <c r="E61" s="521"/>
      <c r="F61" s="270"/>
      <c r="G61" s="270"/>
      <c r="H61" s="270"/>
      <c r="I61" s="270"/>
      <c r="J61" s="271"/>
      <c r="K61" s="270"/>
      <c r="L61" s="271">
        <v>226.31</v>
      </c>
      <c r="M61" s="270"/>
      <c r="N61" s="273">
        <v>4603</v>
      </c>
      <c r="V61" s="228"/>
      <c r="W61" s="229"/>
      <c r="AA61" s="227" t="s">
        <v>473</v>
      </c>
      <c r="AC61" s="229"/>
    </row>
    <row r="62" spans="1:29" s="226" customFormat="1" ht="22.5" x14ac:dyDescent="0.2">
      <c r="A62" s="268"/>
      <c r="B62" s="267" t="s">
        <v>651</v>
      </c>
      <c r="C62" s="521" t="s">
        <v>502</v>
      </c>
      <c r="D62" s="521"/>
      <c r="E62" s="521"/>
      <c r="F62" s="270" t="s">
        <v>645</v>
      </c>
      <c r="G62" s="279">
        <v>89</v>
      </c>
      <c r="H62" s="270"/>
      <c r="I62" s="279">
        <v>89</v>
      </c>
      <c r="J62" s="271"/>
      <c r="K62" s="270"/>
      <c r="L62" s="271">
        <v>201.42</v>
      </c>
      <c r="M62" s="270"/>
      <c r="N62" s="273">
        <v>4097</v>
      </c>
      <c r="V62" s="228"/>
      <c r="W62" s="229"/>
      <c r="AA62" s="227" t="s">
        <v>502</v>
      </c>
      <c r="AC62" s="229"/>
    </row>
    <row r="63" spans="1:29" s="226" customFormat="1" ht="22.5" x14ac:dyDescent="0.2">
      <c r="A63" s="268"/>
      <c r="B63" s="267" t="s">
        <v>652</v>
      </c>
      <c r="C63" s="521" t="s">
        <v>503</v>
      </c>
      <c r="D63" s="521"/>
      <c r="E63" s="521"/>
      <c r="F63" s="270" t="s">
        <v>645</v>
      </c>
      <c r="G63" s="279">
        <v>40</v>
      </c>
      <c r="H63" s="270"/>
      <c r="I63" s="279">
        <v>40</v>
      </c>
      <c r="J63" s="271"/>
      <c r="K63" s="270"/>
      <c r="L63" s="271">
        <v>90.52</v>
      </c>
      <c r="M63" s="270"/>
      <c r="N63" s="273">
        <v>1841</v>
      </c>
      <c r="V63" s="228"/>
      <c r="W63" s="229"/>
      <c r="AA63" s="227" t="s">
        <v>503</v>
      </c>
      <c r="AC63" s="229"/>
    </row>
    <row r="64" spans="1:29" s="226" customFormat="1" ht="12" x14ac:dyDescent="0.2">
      <c r="A64" s="280"/>
      <c r="B64" s="281"/>
      <c r="C64" s="523" t="s">
        <v>476</v>
      </c>
      <c r="D64" s="523"/>
      <c r="E64" s="523"/>
      <c r="F64" s="260"/>
      <c r="G64" s="260"/>
      <c r="H64" s="260"/>
      <c r="I64" s="260"/>
      <c r="J64" s="262"/>
      <c r="K64" s="260"/>
      <c r="L64" s="262">
        <v>518.25</v>
      </c>
      <c r="M64" s="276"/>
      <c r="N64" s="263">
        <v>10541</v>
      </c>
      <c r="V64" s="228"/>
      <c r="W64" s="229"/>
      <c r="AC64" s="229" t="s">
        <v>476</v>
      </c>
    </row>
    <row r="65" spans="1:29" s="226" customFormat="1" ht="22.5" x14ac:dyDescent="0.2">
      <c r="A65" s="258">
        <v>3</v>
      </c>
      <c r="B65" s="259" t="s">
        <v>653</v>
      </c>
      <c r="C65" s="523" t="s">
        <v>654</v>
      </c>
      <c r="D65" s="523"/>
      <c r="E65" s="523"/>
      <c r="F65" s="260" t="s">
        <v>636</v>
      </c>
      <c r="G65" s="260"/>
      <c r="H65" s="260"/>
      <c r="I65" s="282">
        <v>0.108</v>
      </c>
      <c r="J65" s="262"/>
      <c r="K65" s="260"/>
      <c r="L65" s="262"/>
      <c r="M65" s="260"/>
      <c r="N65" s="263"/>
      <c r="V65" s="228"/>
      <c r="W65" s="229" t="s">
        <v>654</v>
      </c>
      <c r="AC65" s="229"/>
    </row>
    <row r="66" spans="1:29" s="226" customFormat="1" ht="12" x14ac:dyDescent="0.2">
      <c r="A66" s="264"/>
      <c r="B66" s="265"/>
      <c r="C66" s="521" t="s">
        <v>655</v>
      </c>
      <c r="D66" s="521"/>
      <c r="E66" s="521"/>
      <c r="F66" s="521"/>
      <c r="G66" s="521"/>
      <c r="H66" s="521"/>
      <c r="I66" s="521"/>
      <c r="J66" s="521"/>
      <c r="K66" s="521"/>
      <c r="L66" s="521"/>
      <c r="M66" s="521"/>
      <c r="N66" s="525"/>
      <c r="V66" s="228"/>
      <c r="W66" s="229"/>
      <c r="X66" s="227" t="s">
        <v>655</v>
      </c>
      <c r="AC66" s="229"/>
    </row>
    <row r="67" spans="1:29" s="226" customFormat="1" ht="33.75" x14ac:dyDescent="0.2">
      <c r="A67" s="266"/>
      <c r="B67" s="267" t="s">
        <v>638</v>
      </c>
      <c r="C67" s="521" t="s">
        <v>639</v>
      </c>
      <c r="D67" s="521"/>
      <c r="E67" s="521"/>
      <c r="F67" s="521"/>
      <c r="G67" s="521"/>
      <c r="H67" s="521"/>
      <c r="I67" s="521"/>
      <c r="J67" s="521"/>
      <c r="K67" s="521"/>
      <c r="L67" s="521"/>
      <c r="M67" s="521"/>
      <c r="N67" s="525"/>
      <c r="V67" s="228"/>
      <c r="W67" s="229"/>
      <c r="Y67" s="227" t="s">
        <v>639</v>
      </c>
      <c r="AC67" s="229"/>
    </row>
    <row r="68" spans="1:29" s="226" customFormat="1" ht="22.5" x14ac:dyDescent="0.2">
      <c r="A68" s="266"/>
      <c r="B68" s="267" t="s">
        <v>640</v>
      </c>
      <c r="C68" s="521" t="s">
        <v>641</v>
      </c>
      <c r="D68" s="521"/>
      <c r="E68" s="521"/>
      <c r="F68" s="521"/>
      <c r="G68" s="521"/>
      <c r="H68" s="521"/>
      <c r="I68" s="521"/>
      <c r="J68" s="521"/>
      <c r="K68" s="521"/>
      <c r="L68" s="521"/>
      <c r="M68" s="521"/>
      <c r="N68" s="525"/>
      <c r="V68" s="228"/>
      <c r="W68" s="229"/>
      <c r="Y68" s="227" t="s">
        <v>641</v>
      </c>
      <c r="AC68" s="229"/>
    </row>
    <row r="69" spans="1:29" s="226" customFormat="1" ht="12" x14ac:dyDescent="0.2">
      <c r="A69" s="268"/>
      <c r="B69" s="269">
        <v>1</v>
      </c>
      <c r="C69" s="521" t="s">
        <v>470</v>
      </c>
      <c r="D69" s="521"/>
      <c r="E69" s="521"/>
      <c r="F69" s="270"/>
      <c r="G69" s="270"/>
      <c r="H69" s="270"/>
      <c r="I69" s="270"/>
      <c r="J69" s="271">
        <v>35.99</v>
      </c>
      <c r="K69" s="272">
        <v>1.38</v>
      </c>
      <c r="L69" s="271">
        <v>5.36</v>
      </c>
      <c r="M69" s="272">
        <v>20.34</v>
      </c>
      <c r="N69" s="273">
        <v>109</v>
      </c>
      <c r="V69" s="228"/>
      <c r="W69" s="229"/>
      <c r="Z69" s="227" t="s">
        <v>470</v>
      </c>
      <c r="AC69" s="229"/>
    </row>
    <row r="70" spans="1:29" s="226" customFormat="1" ht="12" x14ac:dyDescent="0.2">
      <c r="A70" s="268"/>
      <c r="B70" s="269">
        <v>2</v>
      </c>
      <c r="C70" s="521" t="s">
        <v>479</v>
      </c>
      <c r="D70" s="521"/>
      <c r="E70" s="521"/>
      <c r="F70" s="270"/>
      <c r="G70" s="270"/>
      <c r="H70" s="270"/>
      <c r="I70" s="270"/>
      <c r="J70" s="271">
        <v>481.11</v>
      </c>
      <c r="K70" s="272">
        <v>1.38</v>
      </c>
      <c r="L70" s="271">
        <v>71.7</v>
      </c>
      <c r="M70" s="272">
        <v>9.27</v>
      </c>
      <c r="N70" s="273">
        <v>665</v>
      </c>
      <c r="V70" s="228"/>
      <c r="W70" s="229"/>
      <c r="Z70" s="227" t="s">
        <v>479</v>
      </c>
      <c r="AC70" s="229"/>
    </row>
    <row r="71" spans="1:29" s="226" customFormat="1" ht="12" x14ac:dyDescent="0.2">
      <c r="A71" s="268"/>
      <c r="B71" s="269">
        <v>3</v>
      </c>
      <c r="C71" s="521" t="s">
        <v>480</v>
      </c>
      <c r="D71" s="521"/>
      <c r="E71" s="521"/>
      <c r="F71" s="270"/>
      <c r="G71" s="270"/>
      <c r="H71" s="270"/>
      <c r="I71" s="270"/>
      <c r="J71" s="271">
        <v>64.83</v>
      </c>
      <c r="K71" s="272">
        <v>1.38</v>
      </c>
      <c r="L71" s="271">
        <v>9.66</v>
      </c>
      <c r="M71" s="272">
        <v>20.34</v>
      </c>
      <c r="N71" s="273">
        <v>196</v>
      </c>
      <c r="V71" s="228"/>
      <c r="W71" s="229"/>
      <c r="Z71" s="227" t="s">
        <v>480</v>
      </c>
      <c r="AC71" s="229"/>
    </row>
    <row r="72" spans="1:29" s="226" customFormat="1" ht="12" x14ac:dyDescent="0.2">
      <c r="A72" s="268"/>
      <c r="B72" s="269">
        <v>4</v>
      </c>
      <c r="C72" s="521" t="s">
        <v>481</v>
      </c>
      <c r="D72" s="521"/>
      <c r="E72" s="521"/>
      <c r="F72" s="270"/>
      <c r="G72" s="270"/>
      <c r="H72" s="270"/>
      <c r="I72" s="270"/>
      <c r="J72" s="271">
        <v>7.75</v>
      </c>
      <c r="K72" s="270"/>
      <c r="L72" s="271">
        <v>0.84</v>
      </c>
      <c r="M72" s="272">
        <v>4.01</v>
      </c>
      <c r="N72" s="273">
        <v>3</v>
      </c>
      <c r="V72" s="228"/>
      <c r="W72" s="229"/>
      <c r="Z72" s="227" t="s">
        <v>481</v>
      </c>
      <c r="AC72" s="229"/>
    </row>
    <row r="73" spans="1:29" s="226" customFormat="1" ht="12" x14ac:dyDescent="0.2">
      <c r="A73" s="268"/>
      <c r="B73" s="267"/>
      <c r="C73" s="521" t="s">
        <v>471</v>
      </c>
      <c r="D73" s="521"/>
      <c r="E73" s="521"/>
      <c r="F73" s="270" t="s">
        <v>642</v>
      </c>
      <c r="G73" s="272">
        <v>3.65</v>
      </c>
      <c r="H73" s="272">
        <v>1.38</v>
      </c>
      <c r="I73" s="274">
        <v>0.54399600000000004</v>
      </c>
      <c r="J73" s="271"/>
      <c r="K73" s="270"/>
      <c r="L73" s="271"/>
      <c r="M73" s="270"/>
      <c r="N73" s="273"/>
      <c r="V73" s="228"/>
      <c r="W73" s="229"/>
      <c r="AA73" s="227" t="s">
        <v>471</v>
      </c>
      <c r="AC73" s="229"/>
    </row>
    <row r="74" spans="1:29" s="226" customFormat="1" ht="12" x14ac:dyDescent="0.2">
      <c r="A74" s="268"/>
      <c r="B74" s="267"/>
      <c r="C74" s="521" t="s">
        <v>482</v>
      </c>
      <c r="D74" s="521"/>
      <c r="E74" s="521"/>
      <c r="F74" s="270" t="s">
        <v>642</v>
      </c>
      <c r="G74" s="272">
        <v>3.97</v>
      </c>
      <c r="H74" s="272">
        <v>1.38</v>
      </c>
      <c r="I74" s="275">
        <v>0.59168880000000001</v>
      </c>
      <c r="J74" s="271"/>
      <c r="K74" s="270"/>
      <c r="L74" s="271"/>
      <c r="M74" s="270"/>
      <c r="N74" s="273"/>
      <c r="V74" s="228"/>
      <c r="W74" s="229"/>
      <c r="AA74" s="227" t="s">
        <v>482</v>
      </c>
      <c r="AC74" s="229"/>
    </row>
    <row r="75" spans="1:29" s="226" customFormat="1" ht="12" x14ac:dyDescent="0.2">
      <c r="A75" s="268"/>
      <c r="B75" s="267"/>
      <c r="C75" s="524" t="s">
        <v>472</v>
      </c>
      <c r="D75" s="524"/>
      <c r="E75" s="524"/>
      <c r="F75" s="276"/>
      <c r="G75" s="276"/>
      <c r="H75" s="276"/>
      <c r="I75" s="276"/>
      <c r="J75" s="277">
        <v>524.85</v>
      </c>
      <c r="K75" s="276"/>
      <c r="L75" s="277">
        <v>77.900000000000006</v>
      </c>
      <c r="M75" s="276"/>
      <c r="N75" s="278"/>
      <c r="V75" s="228"/>
      <c r="W75" s="229"/>
      <c r="AB75" s="227" t="s">
        <v>472</v>
      </c>
      <c r="AC75" s="229"/>
    </row>
    <row r="76" spans="1:29" s="226" customFormat="1" ht="12" x14ac:dyDescent="0.2">
      <c r="A76" s="268"/>
      <c r="B76" s="267"/>
      <c r="C76" s="521" t="s">
        <v>473</v>
      </c>
      <c r="D76" s="521"/>
      <c r="E76" s="521"/>
      <c r="F76" s="270"/>
      <c r="G76" s="270"/>
      <c r="H76" s="270"/>
      <c r="I76" s="270"/>
      <c r="J76" s="271"/>
      <c r="K76" s="270"/>
      <c r="L76" s="271">
        <v>15.02</v>
      </c>
      <c r="M76" s="270"/>
      <c r="N76" s="273">
        <v>305</v>
      </c>
      <c r="V76" s="228"/>
      <c r="W76" s="229"/>
      <c r="AA76" s="227" t="s">
        <v>473</v>
      </c>
      <c r="AC76" s="229"/>
    </row>
    <row r="77" spans="1:29" s="226" customFormat="1" ht="22.5" x14ac:dyDescent="0.2">
      <c r="A77" s="268"/>
      <c r="B77" s="267" t="s">
        <v>643</v>
      </c>
      <c r="C77" s="521" t="s">
        <v>644</v>
      </c>
      <c r="D77" s="521"/>
      <c r="E77" s="521"/>
      <c r="F77" s="270" t="s">
        <v>645</v>
      </c>
      <c r="G77" s="279">
        <v>92</v>
      </c>
      <c r="H77" s="270"/>
      <c r="I77" s="279">
        <v>92</v>
      </c>
      <c r="J77" s="271"/>
      <c r="K77" s="270"/>
      <c r="L77" s="271">
        <v>13.82</v>
      </c>
      <c r="M77" s="270"/>
      <c r="N77" s="273">
        <v>281</v>
      </c>
      <c r="V77" s="228"/>
      <c r="W77" s="229"/>
      <c r="AA77" s="227" t="s">
        <v>644</v>
      </c>
      <c r="AC77" s="229"/>
    </row>
    <row r="78" spans="1:29" s="226" customFormat="1" ht="22.5" x14ac:dyDescent="0.2">
      <c r="A78" s="268"/>
      <c r="B78" s="267" t="s">
        <v>646</v>
      </c>
      <c r="C78" s="521" t="s">
        <v>647</v>
      </c>
      <c r="D78" s="521"/>
      <c r="E78" s="521"/>
      <c r="F78" s="270" t="s">
        <v>645</v>
      </c>
      <c r="G78" s="279">
        <v>46</v>
      </c>
      <c r="H78" s="270"/>
      <c r="I78" s="279">
        <v>46</v>
      </c>
      <c r="J78" s="271"/>
      <c r="K78" s="270"/>
      <c r="L78" s="271">
        <v>6.91</v>
      </c>
      <c r="M78" s="270"/>
      <c r="N78" s="273">
        <v>140</v>
      </c>
      <c r="V78" s="228"/>
      <c r="W78" s="229"/>
      <c r="AA78" s="227" t="s">
        <v>647</v>
      </c>
      <c r="AC78" s="229"/>
    </row>
    <row r="79" spans="1:29" s="226" customFormat="1" ht="12" x14ac:dyDescent="0.2">
      <c r="A79" s="280"/>
      <c r="B79" s="281"/>
      <c r="C79" s="523" t="s">
        <v>476</v>
      </c>
      <c r="D79" s="523"/>
      <c r="E79" s="523"/>
      <c r="F79" s="260"/>
      <c r="G79" s="260"/>
      <c r="H79" s="260"/>
      <c r="I79" s="260"/>
      <c r="J79" s="262"/>
      <c r="K79" s="260"/>
      <c r="L79" s="262">
        <v>98.63</v>
      </c>
      <c r="M79" s="276"/>
      <c r="N79" s="263">
        <v>1198</v>
      </c>
      <c r="V79" s="228"/>
      <c r="W79" s="229"/>
      <c r="AC79" s="229" t="s">
        <v>476</v>
      </c>
    </row>
    <row r="80" spans="1:29" s="226" customFormat="1" ht="22.5" x14ac:dyDescent="0.2">
      <c r="A80" s="258">
        <v>4</v>
      </c>
      <c r="B80" s="259" t="s">
        <v>656</v>
      </c>
      <c r="C80" s="523" t="s">
        <v>657</v>
      </c>
      <c r="D80" s="523"/>
      <c r="E80" s="523"/>
      <c r="F80" s="260" t="s">
        <v>658</v>
      </c>
      <c r="G80" s="260"/>
      <c r="H80" s="260"/>
      <c r="I80" s="284">
        <v>2</v>
      </c>
      <c r="J80" s="262"/>
      <c r="K80" s="260"/>
      <c r="L80" s="262"/>
      <c r="M80" s="260"/>
      <c r="N80" s="263"/>
      <c r="V80" s="228"/>
      <c r="W80" s="229" t="s">
        <v>657</v>
      </c>
      <c r="AC80" s="229"/>
    </row>
    <row r="81" spans="1:29" s="226" customFormat="1" ht="12" x14ac:dyDescent="0.2">
      <c r="A81" s="264"/>
      <c r="B81" s="265"/>
      <c r="C81" s="521" t="s">
        <v>659</v>
      </c>
      <c r="D81" s="521"/>
      <c r="E81" s="521"/>
      <c r="F81" s="521"/>
      <c r="G81" s="521"/>
      <c r="H81" s="521"/>
      <c r="I81" s="521"/>
      <c r="J81" s="521"/>
      <c r="K81" s="521"/>
      <c r="L81" s="521"/>
      <c r="M81" s="521"/>
      <c r="N81" s="525"/>
      <c r="V81" s="228"/>
      <c r="W81" s="229"/>
      <c r="X81" s="227" t="s">
        <v>659</v>
      </c>
      <c r="AC81" s="229"/>
    </row>
    <row r="82" spans="1:29" s="226" customFormat="1" ht="33.75" x14ac:dyDescent="0.2">
      <c r="A82" s="266"/>
      <c r="B82" s="267" t="s">
        <v>638</v>
      </c>
      <c r="C82" s="521" t="s">
        <v>639</v>
      </c>
      <c r="D82" s="521"/>
      <c r="E82" s="521"/>
      <c r="F82" s="521"/>
      <c r="G82" s="521"/>
      <c r="H82" s="521"/>
      <c r="I82" s="521"/>
      <c r="J82" s="521"/>
      <c r="K82" s="521"/>
      <c r="L82" s="521"/>
      <c r="M82" s="521"/>
      <c r="N82" s="525"/>
      <c r="V82" s="228"/>
      <c r="W82" s="229"/>
      <c r="Y82" s="227" t="s">
        <v>639</v>
      </c>
      <c r="AC82" s="229"/>
    </row>
    <row r="83" spans="1:29" s="226" customFormat="1" ht="22.5" x14ac:dyDescent="0.2">
      <c r="A83" s="266"/>
      <c r="B83" s="267" t="s">
        <v>640</v>
      </c>
      <c r="C83" s="521" t="s">
        <v>641</v>
      </c>
      <c r="D83" s="521"/>
      <c r="E83" s="521"/>
      <c r="F83" s="521"/>
      <c r="G83" s="521"/>
      <c r="H83" s="521"/>
      <c r="I83" s="521"/>
      <c r="J83" s="521"/>
      <c r="K83" s="521"/>
      <c r="L83" s="521"/>
      <c r="M83" s="521"/>
      <c r="N83" s="525"/>
      <c r="V83" s="228"/>
      <c r="W83" s="229"/>
      <c r="Y83" s="227" t="s">
        <v>641</v>
      </c>
      <c r="AC83" s="229"/>
    </row>
    <row r="84" spans="1:29" s="226" customFormat="1" ht="12" x14ac:dyDescent="0.2">
      <c r="A84" s="268"/>
      <c r="B84" s="269">
        <v>1</v>
      </c>
      <c r="C84" s="521" t="s">
        <v>470</v>
      </c>
      <c r="D84" s="521"/>
      <c r="E84" s="521"/>
      <c r="F84" s="270"/>
      <c r="G84" s="270"/>
      <c r="H84" s="270"/>
      <c r="I84" s="270"/>
      <c r="J84" s="271">
        <v>64.45</v>
      </c>
      <c r="K84" s="272">
        <v>1.38</v>
      </c>
      <c r="L84" s="271">
        <v>177.88</v>
      </c>
      <c r="M84" s="272">
        <v>20.34</v>
      </c>
      <c r="N84" s="273">
        <v>3618</v>
      </c>
      <c r="V84" s="228"/>
      <c r="W84" s="229"/>
      <c r="Z84" s="227" t="s">
        <v>470</v>
      </c>
      <c r="AC84" s="229"/>
    </row>
    <row r="85" spans="1:29" s="226" customFormat="1" ht="12" x14ac:dyDescent="0.2">
      <c r="A85" s="268"/>
      <c r="B85" s="269">
        <v>2</v>
      </c>
      <c r="C85" s="521" t="s">
        <v>479</v>
      </c>
      <c r="D85" s="521"/>
      <c r="E85" s="521"/>
      <c r="F85" s="270"/>
      <c r="G85" s="270"/>
      <c r="H85" s="270"/>
      <c r="I85" s="270"/>
      <c r="J85" s="271">
        <v>342.19</v>
      </c>
      <c r="K85" s="272">
        <v>1.38</v>
      </c>
      <c r="L85" s="271">
        <v>944.44</v>
      </c>
      <c r="M85" s="272">
        <v>9.27</v>
      </c>
      <c r="N85" s="273">
        <v>8755</v>
      </c>
      <c r="V85" s="228"/>
      <c r="W85" s="229"/>
      <c r="Z85" s="227" t="s">
        <v>479</v>
      </c>
      <c r="AC85" s="229"/>
    </row>
    <row r="86" spans="1:29" s="226" customFormat="1" ht="12" x14ac:dyDescent="0.2">
      <c r="A86" s="268"/>
      <c r="B86" s="269">
        <v>4</v>
      </c>
      <c r="C86" s="521" t="s">
        <v>481</v>
      </c>
      <c r="D86" s="521"/>
      <c r="E86" s="521"/>
      <c r="F86" s="270"/>
      <c r="G86" s="270"/>
      <c r="H86" s="270"/>
      <c r="I86" s="270"/>
      <c r="J86" s="271">
        <v>1.29</v>
      </c>
      <c r="K86" s="270"/>
      <c r="L86" s="271">
        <v>2.58</v>
      </c>
      <c r="M86" s="272">
        <v>4.01</v>
      </c>
      <c r="N86" s="273">
        <v>10</v>
      </c>
      <c r="V86" s="228"/>
      <c r="W86" s="229"/>
      <c r="Z86" s="227" t="s">
        <v>481</v>
      </c>
      <c r="AC86" s="229"/>
    </row>
    <row r="87" spans="1:29" s="226" customFormat="1" ht="12" x14ac:dyDescent="0.2">
      <c r="A87" s="268"/>
      <c r="B87" s="267"/>
      <c r="C87" s="521" t="s">
        <v>471</v>
      </c>
      <c r="D87" s="521"/>
      <c r="E87" s="521"/>
      <c r="F87" s="270" t="s">
        <v>642</v>
      </c>
      <c r="G87" s="285">
        <v>5.3</v>
      </c>
      <c r="H87" s="272">
        <v>1.38</v>
      </c>
      <c r="I87" s="286">
        <v>14.628</v>
      </c>
      <c r="J87" s="271"/>
      <c r="K87" s="270"/>
      <c r="L87" s="271"/>
      <c r="M87" s="270"/>
      <c r="N87" s="273"/>
      <c r="V87" s="228"/>
      <c r="W87" s="229"/>
      <c r="AA87" s="227" t="s">
        <v>471</v>
      </c>
      <c r="AC87" s="229"/>
    </row>
    <row r="88" spans="1:29" s="226" customFormat="1" ht="12" x14ac:dyDescent="0.2">
      <c r="A88" s="268"/>
      <c r="B88" s="267"/>
      <c r="C88" s="524" t="s">
        <v>472</v>
      </c>
      <c r="D88" s="524"/>
      <c r="E88" s="524"/>
      <c r="F88" s="276"/>
      <c r="G88" s="276"/>
      <c r="H88" s="276"/>
      <c r="I88" s="276"/>
      <c r="J88" s="277">
        <v>407.93</v>
      </c>
      <c r="K88" s="276"/>
      <c r="L88" s="277">
        <v>1124.9000000000001</v>
      </c>
      <c r="M88" s="276"/>
      <c r="N88" s="278"/>
      <c r="V88" s="228"/>
      <c r="W88" s="229"/>
      <c r="AB88" s="227" t="s">
        <v>472</v>
      </c>
      <c r="AC88" s="229"/>
    </row>
    <row r="89" spans="1:29" s="226" customFormat="1" ht="12" x14ac:dyDescent="0.2">
      <c r="A89" s="268"/>
      <c r="B89" s="267"/>
      <c r="C89" s="521" t="s">
        <v>473</v>
      </c>
      <c r="D89" s="521"/>
      <c r="E89" s="521"/>
      <c r="F89" s="270"/>
      <c r="G89" s="270"/>
      <c r="H89" s="270"/>
      <c r="I89" s="270"/>
      <c r="J89" s="271"/>
      <c r="K89" s="270"/>
      <c r="L89" s="271">
        <v>177.88</v>
      </c>
      <c r="M89" s="270"/>
      <c r="N89" s="273">
        <v>3618</v>
      </c>
      <c r="V89" s="228"/>
      <c r="W89" s="229"/>
      <c r="AA89" s="227" t="s">
        <v>473</v>
      </c>
      <c r="AC89" s="229"/>
    </row>
    <row r="90" spans="1:29" s="226" customFormat="1" ht="33.75" x14ac:dyDescent="0.2">
      <c r="A90" s="268"/>
      <c r="B90" s="267" t="s">
        <v>660</v>
      </c>
      <c r="C90" s="521" t="s">
        <v>491</v>
      </c>
      <c r="D90" s="521"/>
      <c r="E90" s="521"/>
      <c r="F90" s="270" t="s">
        <v>645</v>
      </c>
      <c r="G90" s="279">
        <v>97</v>
      </c>
      <c r="H90" s="270"/>
      <c r="I90" s="279">
        <v>97</v>
      </c>
      <c r="J90" s="271"/>
      <c r="K90" s="270"/>
      <c r="L90" s="271">
        <v>172.54</v>
      </c>
      <c r="M90" s="270"/>
      <c r="N90" s="273">
        <v>3509</v>
      </c>
      <c r="V90" s="228"/>
      <c r="W90" s="229"/>
      <c r="AA90" s="227" t="s">
        <v>491</v>
      </c>
      <c r="AC90" s="229"/>
    </row>
    <row r="91" spans="1:29" s="226" customFormat="1" ht="33.75" x14ac:dyDescent="0.2">
      <c r="A91" s="268"/>
      <c r="B91" s="267" t="s">
        <v>661</v>
      </c>
      <c r="C91" s="521" t="s">
        <v>492</v>
      </c>
      <c r="D91" s="521"/>
      <c r="E91" s="521"/>
      <c r="F91" s="270" t="s">
        <v>645</v>
      </c>
      <c r="G91" s="279">
        <v>51</v>
      </c>
      <c r="H91" s="270"/>
      <c r="I91" s="279">
        <v>51</v>
      </c>
      <c r="J91" s="271"/>
      <c r="K91" s="270"/>
      <c r="L91" s="271">
        <v>90.72</v>
      </c>
      <c r="M91" s="270"/>
      <c r="N91" s="273">
        <v>1845</v>
      </c>
      <c r="V91" s="228"/>
      <c r="W91" s="229"/>
      <c r="AA91" s="227" t="s">
        <v>492</v>
      </c>
      <c r="AC91" s="229"/>
    </row>
    <row r="92" spans="1:29" s="226" customFormat="1" ht="12" x14ac:dyDescent="0.2">
      <c r="A92" s="280"/>
      <c r="B92" s="281"/>
      <c r="C92" s="523" t="s">
        <v>476</v>
      </c>
      <c r="D92" s="523"/>
      <c r="E92" s="523"/>
      <c r="F92" s="260"/>
      <c r="G92" s="260"/>
      <c r="H92" s="260"/>
      <c r="I92" s="260"/>
      <c r="J92" s="262"/>
      <c r="K92" s="260"/>
      <c r="L92" s="262">
        <v>1388.16</v>
      </c>
      <c r="M92" s="276"/>
      <c r="N92" s="263">
        <v>17737</v>
      </c>
      <c r="V92" s="228"/>
      <c r="W92" s="229"/>
      <c r="AC92" s="229" t="s">
        <v>476</v>
      </c>
    </row>
    <row r="93" spans="1:29" s="226" customFormat="1" ht="22.5" x14ac:dyDescent="0.2">
      <c r="A93" s="258">
        <v>5</v>
      </c>
      <c r="B93" s="259" t="s">
        <v>662</v>
      </c>
      <c r="C93" s="523" t="s">
        <v>663</v>
      </c>
      <c r="D93" s="523"/>
      <c r="E93" s="523"/>
      <c r="F93" s="260" t="s">
        <v>658</v>
      </c>
      <c r="G93" s="260"/>
      <c r="H93" s="260"/>
      <c r="I93" s="284">
        <v>2</v>
      </c>
      <c r="J93" s="262"/>
      <c r="K93" s="260"/>
      <c r="L93" s="262"/>
      <c r="M93" s="260"/>
      <c r="N93" s="263"/>
      <c r="V93" s="228"/>
      <c r="W93" s="229" t="s">
        <v>663</v>
      </c>
      <c r="AC93" s="229"/>
    </row>
    <row r="94" spans="1:29" s="226" customFormat="1" ht="12" x14ac:dyDescent="0.2">
      <c r="A94" s="264"/>
      <c r="B94" s="265"/>
      <c r="C94" s="521" t="s">
        <v>659</v>
      </c>
      <c r="D94" s="521"/>
      <c r="E94" s="521"/>
      <c r="F94" s="521"/>
      <c r="G94" s="521"/>
      <c r="H94" s="521"/>
      <c r="I94" s="521"/>
      <c r="J94" s="521"/>
      <c r="K94" s="521"/>
      <c r="L94" s="521"/>
      <c r="M94" s="521"/>
      <c r="N94" s="525"/>
      <c r="V94" s="228"/>
      <c r="W94" s="229"/>
      <c r="X94" s="227" t="s">
        <v>659</v>
      </c>
      <c r="AC94" s="229"/>
    </row>
    <row r="95" spans="1:29" s="226" customFormat="1" ht="33.75" x14ac:dyDescent="0.2">
      <c r="A95" s="266"/>
      <c r="B95" s="267" t="s">
        <v>638</v>
      </c>
      <c r="C95" s="521" t="s">
        <v>639</v>
      </c>
      <c r="D95" s="521"/>
      <c r="E95" s="521"/>
      <c r="F95" s="521"/>
      <c r="G95" s="521"/>
      <c r="H95" s="521"/>
      <c r="I95" s="521"/>
      <c r="J95" s="521"/>
      <c r="K95" s="521"/>
      <c r="L95" s="521"/>
      <c r="M95" s="521"/>
      <c r="N95" s="525"/>
      <c r="V95" s="228"/>
      <c r="W95" s="229"/>
      <c r="Y95" s="227" t="s">
        <v>639</v>
      </c>
      <c r="AC95" s="229"/>
    </row>
    <row r="96" spans="1:29" s="226" customFormat="1" ht="22.5" x14ac:dyDescent="0.2">
      <c r="A96" s="266"/>
      <c r="B96" s="267" t="s">
        <v>640</v>
      </c>
      <c r="C96" s="521" t="s">
        <v>641</v>
      </c>
      <c r="D96" s="521"/>
      <c r="E96" s="521"/>
      <c r="F96" s="521"/>
      <c r="G96" s="521"/>
      <c r="H96" s="521"/>
      <c r="I96" s="521"/>
      <c r="J96" s="521"/>
      <c r="K96" s="521"/>
      <c r="L96" s="521"/>
      <c r="M96" s="521"/>
      <c r="N96" s="525"/>
      <c r="V96" s="228"/>
      <c r="W96" s="229"/>
      <c r="Y96" s="227" t="s">
        <v>641</v>
      </c>
      <c r="AC96" s="229"/>
    </row>
    <row r="97" spans="1:29" s="226" customFormat="1" ht="12" x14ac:dyDescent="0.2">
      <c r="A97" s="268"/>
      <c r="B97" s="269">
        <v>1</v>
      </c>
      <c r="C97" s="521" t="s">
        <v>470</v>
      </c>
      <c r="D97" s="521"/>
      <c r="E97" s="521"/>
      <c r="F97" s="270"/>
      <c r="G97" s="270"/>
      <c r="H97" s="270"/>
      <c r="I97" s="270"/>
      <c r="J97" s="271">
        <v>24.2</v>
      </c>
      <c r="K97" s="272">
        <v>1.38</v>
      </c>
      <c r="L97" s="271">
        <v>66.790000000000006</v>
      </c>
      <c r="M97" s="272">
        <v>20.34</v>
      </c>
      <c r="N97" s="273">
        <v>1359</v>
      </c>
      <c r="V97" s="228"/>
      <c r="W97" s="229"/>
      <c r="Z97" s="227" t="s">
        <v>470</v>
      </c>
      <c r="AC97" s="229"/>
    </row>
    <row r="98" spans="1:29" s="226" customFormat="1" ht="12" x14ac:dyDescent="0.2">
      <c r="A98" s="268"/>
      <c r="B98" s="269">
        <v>2</v>
      </c>
      <c r="C98" s="521" t="s">
        <v>479</v>
      </c>
      <c r="D98" s="521"/>
      <c r="E98" s="521"/>
      <c r="F98" s="270"/>
      <c r="G98" s="270"/>
      <c r="H98" s="270"/>
      <c r="I98" s="270"/>
      <c r="J98" s="271">
        <v>7.02</v>
      </c>
      <c r="K98" s="272">
        <v>1.38</v>
      </c>
      <c r="L98" s="271">
        <v>19.38</v>
      </c>
      <c r="M98" s="272">
        <v>9.27</v>
      </c>
      <c r="N98" s="273">
        <v>180</v>
      </c>
      <c r="V98" s="228"/>
      <c r="W98" s="229"/>
      <c r="Z98" s="227" t="s">
        <v>479</v>
      </c>
      <c r="AC98" s="229"/>
    </row>
    <row r="99" spans="1:29" s="226" customFormat="1" ht="12" x14ac:dyDescent="0.2">
      <c r="A99" s="268"/>
      <c r="B99" s="269">
        <v>4</v>
      </c>
      <c r="C99" s="521" t="s">
        <v>481</v>
      </c>
      <c r="D99" s="521"/>
      <c r="E99" s="521"/>
      <c r="F99" s="270"/>
      <c r="G99" s="270"/>
      <c r="H99" s="270"/>
      <c r="I99" s="270"/>
      <c r="J99" s="271">
        <v>0.48</v>
      </c>
      <c r="K99" s="270"/>
      <c r="L99" s="271">
        <v>0.96</v>
      </c>
      <c r="M99" s="272">
        <v>4.01</v>
      </c>
      <c r="N99" s="273">
        <v>4</v>
      </c>
      <c r="V99" s="228"/>
      <c r="W99" s="229"/>
      <c r="Z99" s="227" t="s">
        <v>481</v>
      </c>
      <c r="AC99" s="229"/>
    </row>
    <row r="100" spans="1:29" s="226" customFormat="1" ht="12" x14ac:dyDescent="0.2">
      <c r="A100" s="268"/>
      <c r="B100" s="267"/>
      <c r="C100" s="521" t="s">
        <v>471</v>
      </c>
      <c r="D100" s="521"/>
      <c r="E100" s="521"/>
      <c r="F100" s="270" t="s">
        <v>642</v>
      </c>
      <c r="G100" s="272">
        <v>1.99</v>
      </c>
      <c r="H100" s="272">
        <v>1.38</v>
      </c>
      <c r="I100" s="287">
        <v>5.4923999999999999</v>
      </c>
      <c r="J100" s="271"/>
      <c r="K100" s="270"/>
      <c r="L100" s="271"/>
      <c r="M100" s="270"/>
      <c r="N100" s="273"/>
      <c r="V100" s="228"/>
      <c r="W100" s="229"/>
      <c r="AA100" s="227" t="s">
        <v>471</v>
      </c>
      <c r="AC100" s="229"/>
    </row>
    <row r="101" spans="1:29" s="226" customFormat="1" ht="12" x14ac:dyDescent="0.2">
      <c r="A101" s="268"/>
      <c r="B101" s="267"/>
      <c r="C101" s="524" t="s">
        <v>472</v>
      </c>
      <c r="D101" s="524"/>
      <c r="E101" s="524"/>
      <c r="F101" s="276"/>
      <c r="G101" s="276"/>
      <c r="H101" s="276"/>
      <c r="I101" s="276"/>
      <c r="J101" s="277">
        <v>31.7</v>
      </c>
      <c r="K101" s="276"/>
      <c r="L101" s="277">
        <v>87.13</v>
      </c>
      <c r="M101" s="276"/>
      <c r="N101" s="278"/>
      <c r="V101" s="228"/>
      <c r="W101" s="229"/>
      <c r="AB101" s="227" t="s">
        <v>472</v>
      </c>
      <c r="AC101" s="229"/>
    </row>
    <row r="102" spans="1:29" s="226" customFormat="1" ht="12" x14ac:dyDescent="0.2">
      <c r="A102" s="268"/>
      <c r="B102" s="267"/>
      <c r="C102" s="521" t="s">
        <v>473</v>
      </c>
      <c r="D102" s="521"/>
      <c r="E102" s="521"/>
      <c r="F102" s="270"/>
      <c r="G102" s="270"/>
      <c r="H102" s="270"/>
      <c r="I102" s="270"/>
      <c r="J102" s="271"/>
      <c r="K102" s="270"/>
      <c r="L102" s="271">
        <v>66.790000000000006</v>
      </c>
      <c r="M102" s="270"/>
      <c r="N102" s="273">
        <v>1359</v>
      </c>
      <c r="V102" s="228"/>
      <c r="W102" s="229"/>
      <c r="AA102" s="227" t="s">
        <v>473</v>
      </c>
      <c r="AC102" s="229"/>
    </row>
    <row r="103" spans="1:29" s="226" customFormat="1" ht="33.75" x14ac:dyDescent="0.2">
      <c r="A103" s="268"/>
      <c r="B103" s="267" t="s">
        <v>660</v>
      </c>
      <c r="C103" s="521" t="s">
        <v>491</v>
      </c>
      <c r="D103" s="521"/>
      <c r="E103" s="521"/>
      <c r="F103" s="270" t="s">
        <v>645</v>
      </c>
      <c r="G103" s="279">
        <v>97</v>
      </c>
      <c r="H103" s="270"/>
      <c r="I103" s="279">
        <v>97</v>
      </c>
      <c r="J103" s="271"/>
      <c r="K103" s="270"/>
      <c r="L103" s="271">
        <v>64.790000000000006</v>
      </c>
      <c r="M103" s="270"/>
      <c r="N103" s="273">
        <v>1318</v>
      </c>
      <c r="V103" s="228"/>
      <c r="W103" s="229"/>
      <c r="AA103" s="227" t="s">
        <v>491</v>
      </c>
      <c r="AC103" s="229"/>
    </row>
    <row r="104" spans="1:29" s="226" customFormat="1" ht="33.75" x14ac:dyDescent="0.2">
      <c r="A104" s="268"/>
      <c r="B104" s="267" t="s">
        <v>661</v>
      </c>
      <c r="C104" s="521" t="s">
        <v>492</v>
      </c>
      <c r="D104" s="521"/>
      <c r="E104" s="521"/>
      <c r="F104" s="270" t="s">
        <v>645</v>
      </c>
      <c r="G104" s="279">
        <v>51</v>
      </c>
      <c r="H104" s="270"/>
      <c r="I104" s="279">
        <v>51</v>
      </c>
      <c r="J104" s="271"/>
      <c r="K104" s="270"/>
      <c r="L104" s="271">
        <v>34.06</v>
      </c>
      <c r="M104" s="270"/>
      <c r="N104" s="273">
        <v>693</v>
      </c>
      <c r="V104" s="228"/>
      <c r="W104" s="229"/>
      <c r="AA104" s="227" t="s">
        <v>492</v>
      </c>
      <c r="AC104" s="229"/>
    </row>
    <row r="105" spans="1:29" s="226" customFormat="1" ht="12" x14ac:dyDescent="0.2">
      <c r="A105" s="280"/>
      <c r="B105" s="281"/>
      <c r="C105" s="523" t="s">
        <v>476</v>
      </c>
      <c r="D105" s="523"/>
      <c r="E105" s="523"/>
      <c r="F105" s="260"/>
      <c r="G105" s="260"/>
      <c r="H105" s="260"/>
      <c r="I105" s="260"/>
      <c r="J105" s="262"/>
      <c r="K105" s="260"/>
      <c r="L105" s="262">
        <v>185.98</v>
      </c>
      <c r="M105" s="276"/>
      <c r="N105" s="263">
        <v>3554</v>
      </c>
      <c r="V105" s="228"/>
      <c r="W105" s="229"/>
      <c r="AC105" s="229" t="s">
        <v>476</v>
      </c>
    </row>
    <row r="106" spans="1:29" s="226" customFormat="1" ht="33.75" x14ac:dyDescent="0.2">
      <c r="A106" s="258">
        <v>6</v>
      </c>
      <c r="B106" s="259" t="s">
        <v>664</v>
      </c>
      <c r="C106" s="523" t="s">
        <v>665</v>
      </c>
      <c r="D106" s="523"/>
      <c r="E106" s="523"/>
      <c r="F106" s="260" t="s">
        <v>649</v>
      </c>
      <c r="G106" s="260"/>
      <c r="H106" s="260"/>
      <c r="I106" s="288">
        <v>0.12</v>
      </c>
      <c r="J106" s="262"/>
      <c r="K106" s="260"/>
      <c r="L106" s="262"/>
      <c r="M106" s="260"/>
      <c r="N106" s="263"/>
      <c r="V106" s="228"/>
      <c r="W106" s="229" t="s">
        <v>665</v>
      </c>
      <c r="AC106" s="229"/>
    </row>
    <row r="107" spans="1:29" s="226" customFormat="1" ht="12" x14ac:dyDescent="0.2">
      <c r="A107" s="264"/>
      <c r="B107" s="265"/>
      <c r="C107" s="521" t="s">
        <v>666</v>
      </c>
      <c r="D107" s="521"/>
      <c r="E107" s="521"/>
      <c r="F107" s="521"/>
      <c r="G107" s="521"/>
      <c r="H107" s="521"/>
      <c r="I107" s="521"/>
      <c r="J107" s="521"/>
      <c r="K107" s="521"/>
      <c r="L107" s="521"/>
      <c r="M107" s="521"/>
      <c r="N107" s="525"/>
      <c r="V107" s="228"/>
      <c r="W107" s="229"/>
      <c r="X107" s="227" t="s">
        <v>666</v>
      </c>
      <c r="AC107" s="229"/>
    </row>
    <row r="108" spans="1:29" s="226" customFormat="1" ht="33.75" x14ac:dyDescent="0.2">
      <c r="A108" s="266"/>
      <c r="B108" s="267" t="s">
        <v>638</v>
      </c>
      <c r="C108" s="521" t="s">
        <v>639</v>
      </c>
      <c r="D108" s="521"/>
      <c r="E108" s="521"/>
      <c r="F108" s="521"/>
      <c r="G108" s="521"/>
      <c r="H108" s="521"/>
      <c r="I108" s="521"/>
      <c r="J108" s="521"/>
      <c r="K108" s="521"/>
      <c r="L108" s="521"/>
      <c r="M108" s="521"/>
      <c r="N108" s="525"/>
      <c r="V108" s="228"/>
      <c r="W108" s="229"/>
      <c r="Y108" s="227" t="s">
        <v>639</v>
      </c>
      <c r="AC108" s="229"/>
    </row>
    <row r="109" spans="1:29" s="226" customFormat="1" ht="22.5" x14ac:dyDescent="0.2">
      <c r="A109" s="266"/>
      <c r="B109" s="267" t="s">
        <v>640</v>
      </c>
      <c r="C109" s="521" t="s">
        <v>641</v>
      </c>
      <c r="D109" s="521"/>
      <c r="E109" s="521"/>
      <c r="F109" s="521"/>
      <c r="G109" s="521"/>
      <c r="H109" s="521"/>
      <c r="I109" s="521"/>
      <c r="J109" s="521"/>
      <c r="K109" s="521"/>
      <c r="L109" s="521"/>
      <c r="M109" s="521"/>
      <c r="N109" s="525"/>
      <c r="V109" s="228"/>
      <c r="W109" s="229"/>
      <c r="Y109" s="227" t="s">
        <v>641</v>
      </c>
      <c r="AC109" s="229"/>
    </row>
    <row r="110" spans="1:29" s="226" customFormat="1" ht="12" x14ac:dyDescent="0.2">
      <c r="A110" s="268"/>
      <c r="B110" s="269">
        <v>1</v>
      </c>
      <c r="C110" s="521" t="s">
        <v>470</v>
      </c>
      <c r="D110" s="521"/>
      <c r="E110" s="521"/>
      <c r="F110" s="270"/>
      <c r="G110" s="270"/>
      <c r="H110" s="270"/>
      <c r="I110" s="270"/>
      <c r="J110" s="271">
        <v>921.46</v>
      </c>
      <c r="K110" s="272">
        <v>1.38</v>
      </c>
      <c r="L110" s="271">
        <v>152.59</v>
      </c>
      <c r="M110" s="272">
        <v>20.34</v>
      </c>
      <c r="N110" s="273">
        <v>3104</v>
      </c>
      <c r="V110" s="228"/>
      <c r="W110" s="229"/>
      <c r="Z110" s="227" t="s">
        <v>470</v>
      </c>
      <c r="AC110" s="229"/>
    </row>
    <row r="111" spans="1:29" s="226" customFormat="1" ht="12" x14ac:dyDescent="0.2">
      <c r="A111" s="268"/>
      <c r="B111" s="267"/>
      <c r="C111" s="521" t="s">
        <v>471</v>
      </c>
      <c r="D111" s="521"/>
      <c r="E111" s="521"/>
      <c r="F111" s="270" t="s">
        <v>642</v>
      </c>
      <c r="G111" s="285">
        <v>97.2</v>
      </c>
      <c r="H111" s="272">
        <v>1.38</v>
      </c>
      <c r="I111" s="283">
        <v>16.096319999999999</v>
      </c>
      <c r="J111" s="271"/>
      <c r="K111" s="270"/>
      <c r="L111" s="271"/>
      <c r="M111" s="270"/>
      <c r="N111" s="273"/>
      <c r="V111" s="228"/>
      <c r="W111" s="229"/>
      <c r="AA111" s="227" t="s">
        <v>471</v>
      </c>
      <c r="AC111" s="229"/>
    </row>
    <row r="112" spans="1:29" s="226" customFormat="1" ht="12" x14ac:dyDescent="0.2">
      <c r="A112" s="268"/>
      <c r="B112" s="267"/>
      <c r="C112" s="524" t="s">
        <v>472</v>
      </c>
      <c r="D112" s="524"/>
      <c r="E112" s="524"/>
      <c r="F112" s="276"/>
      <c r="G112" s="276"/>
      <c r="H112" s="276"/>
      <c r="I112" s="276"/>
      <c r="J112" s="277">
        <v>921.46</v>
      </c>
      <c r="K112" s="276"/>
      <c r="L112" s="277">
        <v>152.59</v>
      </c>
      <c r="M112" s="276"/>
      <c r="N112" s="278"/>
      <c r="V112" s="228"/>
      <c r="W112" s="229"/>
      <c r="AB112" s="227" t="s">
        <v>472</v>
      </c>
      <c r="AC112" s="229"/>
    </row>
    <row r="113" spans="1:29" s="226" customFormat="1" ht="12" x14ac:dyDescent="0.2">
      <c r="A113" s="268"/>
      <c r="B113" s="267"/>
      <c r="C113" s="521" t="s">
        <v>473</v>
      </c>
      <c r="D113" s="521"/>
      <c r="E113" s="521"/>
      <c r="F113" s="270"/>
      <c r="G113" s="270"/>
      <c r="H113" s="270"/>
      <c r="I113" s="270"/>
      <c r="J113" s="271"/>
      <c r="K113" s="270"/>
      <c r="L113" s="271">
        <v>152.59</v>
      </c>
      <c r="M113" s="270"/>
      <c r="N113" s="273">
        <v>3104</v>
      </c>
      <c r="V113" s="228"/>
      <c r="W113" s="229"/>
      <c r="AA113" s="227" t="s">
        <v>473</v>
      </c>
      <c r="AC113" s="229"/>
    </row>
    <row r="114" spans="1:29" s="226" customFormat="1" ht="22.5" x14ac:dyDescent="0.2">
      <c r="A114" s="268"/>
      <c r="B114" s="267" t="s">
        <v>651</v>
      </c>
      <c r="C114" s="521" t="s">
        <v>502</v>
      </c>
      <c r="D114" s="521"/>
      <c r="E114" s="521"/>
      <c r="F114" s="270" t="s">
        <v>645</v>
      </c>
      <c r="G114" s="279">
        <v>89</v>
      </c>
      <c r="H114" s="270"/>
      <c r="I114" s="279">
        <v>89</v>
      </c>
      <c r="J114" s="271"/>
      <c r="K114" s="270"/>
      <c r="L114" s="271">
        <v>135.81</v>
      </c>
      <c r="M114" s="270"/>
      <c r="N114" s="273">
        <v>2763</v>
      </c>
      <c r="V114" s="228"/>
      <c r="W114" s="229"/>
      <c r="AA114" s="227" t="s">
        <v>502</v>
      </c>
      <c r="AC114" s="229"/>
    </row>
    <row r="115" spans="1:29" s="226" customFormat="1" ht="22.5" x14ac:dyDescent="0.2">
      <c r="A115" s="268"/>
      <c r="B115" s="267" t="s">
        <v>652</v>
      </c>
      <c r="C115" s="521" t="s">
        <v>503</v>
      </c>
      <c r="D115" s="521"/>
      <c r="E115" s="521"/>
      <c r="F115" s="270" t="s">
        <v>645</v>
      </c>
      <c r="G115" s="279">
        <v>40</v>
      </c>
      <c r="H115" s="270"/>
      <c r="I115" s="279">
        <v>40</v>
      </c>
      <c r="J115" s="271"/>
      <c r="K115" s="270"/>
      <c r="L115" s="271">
        <v>61.04</v>
      </c>
      <c r="M115" s="270"/>
      <c r="N115" s="273">
        <v>1242</v>
      </c>
      <c r="V115" s="228"/>
      <c r="W115" s="229"/>
      <c r="AA115" s="227" t="s">
        <v>503</v>
      </c>
      <c r="AC115" s="229"/>
    </row>
    <row r="116" spans="1:29" s="226" customFormat="1" ht="12" x14ac:dyDescent="0.2">
      <c r="A116" s="280"/>
      <c r="B116" s="281"/>
      <c r="C116" s="523" t="s">
        <v>476</v>
      </c>
      <c r="D116" s="523"/>
      <c r="E116" s="523"/>
      <c r="F116" s="260"/>
      <c r="G116" s="260"/>
      <c r="H116" s="260"/>
      <c r="I116" s="260"/>
      <c r="J116" s="262"/>
      <c r="K116" s="260"/>
      <c r="L116" s="262">
        <v>349.44</v>
      </c>
      <c r="M116" s="276"/>
      <c r="N116" s="263">
        <v>7109</v>
      </c>
      <c r="V116" s="228"/>
      <c r="W116" s="229"/>
      <c r="AC116" s="229" t="s">
        <v>476</v>
      </c>
    </row>
    <row r="117" spans="1:29" s="226" customFormat="1" ht="56.25" x14ac:dyDescent="0.2">
      <c r="A117" s="258">
        <v>7</v>
      </c>
      <c r="B117" s="259" t="s">
        <v>667</v>
      </c>
      <c r="C117" s="523" t="s">
        <v>668</v>
      </c>
      <c r="D117" s="523"/>
      <c r="E117" s="523"/>
      <c r="F117" s="260" t="s">
        <v>669</v>
      </c>
      <c r="G117" s="260"/>
      <c r="H117" s="260"/>
      <c r="I117" s="288">
        <v>0.05</v>
      </c>
      <c r="J117" s="262"/>
      <c r="K117" s="260"/>
      <c r="L117" s="262"/>
      <c r="M117" s="260"/>
      <c r="N117" s="263"/>
      <c r="V117" s="228"/>
      <c r="W117" s="229" t="s">
        <v>668</v>
      </c>
      <c r="AC117" s="229"/>
    </row>
    <row r="118" spans="1:29" s="226" customFormat="1" ht="12" x14ac:dyDescent="0.2">
      <c r="A118" s="264"/>
      <c r="B118" s="265"/>
      <c r="C118" s="521" t="s">
        <v>670</v>
      </c>
      <c r="D118" s="521"/>
      <c r="E118" s="521"/>
      <c r="F118" s="521"/>
      <c r="G118" s="521"/>
      <c r="H118" s="521"/>
      <c r="I118" s="521"/>
      <c r="J118" s="521"/>
      <c r="K118" s="521"/>
      <c r="L118" s="521"/>
      <c r="M118" s="521"/>
      <c r="N118" s="525"/>
      <c r="V118" s="228"/>
      <c r="W118" s="229"/>
      <c r="X118" s="227" t="s">
        <v>670</v>
      </c>
      <c r="AC118" s="229"/>
    </row>
    <row r="119" spans="1:29" s="226" customFormat="1" ht="33.75" x14ac:dyDescent="0.2">
      <c r="A119" s="266"/>
      <c r="B119" s="267" t="s">
        <v>638</v>
      </c>
      <c r="C119" s="521" t="s">
        <v>639</v>
      </c>
      <c r="D119" s="521"/>
      <c r="E119" s="521"/>
      <c r="F119" s="521"/>
      <c r="G119" s="521"/>
      <c r="H119" s="521"/>
      <c r="I119" s="521"/>
      <c r="J119" s="521"/>
      <c r="K119" s="521"/>
      <c r="L119" s="521"/>
      <c r="M119" s="521"/>
      <c r="N119" s="525"/>
      <c r="V119" s="228"/>
      <c r="W119" s="229"/>
      <c r="Y119" s="227" t="s">
        <v>639</v>
      </c>
      <c r="AC119" s="229"/>
    </row>
    <row r="120" spans="1:29" s="226" customFormat="1" ht="22.5" x14ac:dyDescent="0.2">
      <c r="A120" s="266"/>
      <c r="B120" s="267" t="s">
        <v>640</v>
      </c>
      <c r="C120" s="521" t="s">
        <v>641</v>
      </c>
      <c r="D120" s="521"/>
      <c r="E120" s="521"/>
      <c r="F120" s="521"/>
      <c r="G120" s="521"/>
      <c r="H120" s="521"/>
      <c r="I120" s="521"/>
      <c r="J120" s="521"/>
      <c r="K120" s="521"/>
      <c r="L120" s="521"/>
      <c r="M120" s="521"/>
      <c r="N120" s="525"/>
      <c r="V120" s="228"/>
      <c r="W120" s="229"/>
      <c r="Y120" s="227" t="s">
        <v>641</v>
      </c>
      <c r="AC120" s="229"/>
    </row>
    <row r="121" spans="1:29" s="226" customFormat="1" ht="12" x14ac:dyDescent="0.2">
      <c r="A121" s="268"/>
      <c r="B121" s="269">
        <v>1</v>
      </c>
      <c r="C121" s="521" t="s">
        <v>470</v>
      </c>
      <c r="D121" s="521"/>
      <c r="E121" s="521"/>
      <c r="F121" s="270"/>
      <c r="G121" s="270"/>
      <c r="H121" s="270"/>
      <c r="I121" s="270"/>
      <c r="J121" s="271">
        <v>1421.77</v>
      </c>
      <c r="K121" s="272">
        <v>1.38</v>
      </c>
      <c r="L121" s="271">
        <v>98.1</v>
      </c>
      <c r="M121" s="272">
        <v>20.34</v>
      </c>
      <c r="N121" s="273">
        <v>1995</v>
      </c>
      <c r="V121" s="228"/>
      <c r="W121" s="229"/>
      <c r="Z121" s="227" t="s">
        <v>470</v>
      </c>
      <c r="AC121" s="229"/>
    </row>
    <row r="122" spans="1:29" s="226" customFormat="1" ht="12" x14ac:dyDescent="0.2">
      <c r="A122" s="268"/>
      <c r="B122" s="269">
        <v>4</v>
      </c>
      <c r="C122" s="521" t="s">
        <v>481</v>
      </c>
      <c r="D122" s="521"/>
      <c r="E122" s="521"/>
      <c r="F122" s="270"/>
      <c r="G122" s="270"/>
      <c r="H122" s="270"/>
      <c r="I122" s="270"/>
      <c r="J122" s="271">
        <v>37585.54</v>
      </c>
      <c r="K122" s="270"/>
      <c r="L122" s="271">
        <v>1879.28</v>
      </c>
      <c r="M122" s="272">
        <v>4.01</v>
      </c>
      <c r="N122" s="273">
        <v>7536</v>
      </c>
      <c r="V122" s="228"/>
      <c r="W122" s="229"/>
      <c r="Z122" s="227" t="s">
        <v>481</v>
      </c>
      <c r="AC122" s="229"/>
    </row>
    <row r="123" spans="1:29" s="226" customFormat="1" ht="12" x14ac:dyDescent="0.2">
      <c r="A123" s="268"/>
      <c r="B123" s="267"/>
      <c r="C123" s="521" t="s">
        <v>471</v>
      </c>
      <c r="D123" s="521"/>
      <c r="E123" s="521"/>
      <c r="F123" s="270" t="s">
        <v>642</v>
      </c>
      <c r="G123" s="279">
        <v>133</v>
      </c>
      <c r="H123" s="272">
        <v>1.38</v>
      </c>
      <c r="I123" s="286">
        <v>9.1769999999999996</v>
      </c>
      <c r="J123" s="271"/>
      <c r="K123" s="270"/>
      <c r="L123" s="271"/>
      <c r="M123" s="270"/>
      <c r="N123" s="273"/>
      <c r="V123" s="228"/>
      <c r="W123" s="229"/>
      <c r="AA123" s="227" t="s">
        <v>471</v>
      </c>
      <c r="AC123" s="229"/>
    </row>
    <row r="124" spans="1:29" s="226" customFormat="1" ht="12" x14ac:dyDescent="0.2">
      <c r="A124" s="268"/>
      <c r="B124" s="267"/>
      <c r="C124" s="524" t="s">
        <v>472</v>
      </c>
      <c r="D124" s="524"/>
      <c r="E124" s="524"/>
      <c r="F124" s="276"/>
      <c r="G124" s="276"/>
      <c r="H124" s="276"/>
      <c r="I124" s="276"/>
      <c r="J124" s="277">
        <v>39007.31</v>
      </c>
      <c r="K124" s="276"/>
      <c r="L124" s="277">
        <v>1977.38</v>
      </c>
      <c r="M124" s="276"/>
      <c r="N124" s="278"/>
      <c r="V124" s="228"/>
      <c r="W124" s="229"/>
      <c r="AB124" s="227" t="s">
        <v>472</v>
      </c>
      <c r="AC124" s="229"/>
    </row>
    <row r="125" spans="1:29" s="226" customFormat="1" ht="12" x14ac:dyDescent="0.2">
      <c r="A125" s="268"/>
      <c r="B125" s="267"/>
      <c r="C125" s="521" t="s">
        <v>473</v>
      </c>
      <c r="D125" s="521"/>
      <c r="E125" s="521"/>
      <c r="F125" s="270"/>
      <c r="G125" s="270"/>
      <c r="H125" s="270"/>
      <c r="I125" s="270"/>
      <c r="J125" s="271"/>
      <c r="K125" s="270"/>
      <c r="L125" s="271">
        <v>98.1</v>
      </c>
      <c r="M125" s="270"/>
      <c r="N125" s="273">
        <v>1995</v>
      </c>
      <c r="V125" s="228"/>
      <c r="W125" s="229"/>
      <c r="AA125" s="227" t="s">
        <v>473</v>
      </c>
      <c r="AC125" s="229"/>
    </row>
    <row r="126" spans="1:29" s="226" customFormat="1" ht="22.5" x14ac:dyDescent="0.2">
      <c r="A126" s="268"/>
      <c r="B126" s="267" t="s">
        <v>671</v>
      </c>
      <c r="C126" s="521" t="s">
        <v>672</v>
      </c>
      <c r="D126" s="521"/>
      <c r="E126" s="521"/>
      <c r="F126" s="270" t="s">
        <v>645</v>
      </c>
      <c r="G126" s="279">
        <v>98</v>
      </c>
      <c r="H126" s="270"/>
      <c r="I126" s="279">
        <v>98</v>
      </c>
      <c r="J126" s="271"/>
      <c r="K126" s="270"/>
      <c r="L126" s="271">
        <v>96.14</v>
      </c>
      <c r="M126" s="270"/>
      <c r="N126" s="273">
        <v>1955</v>
      </c>
      <c r="V126" s="228"/>
      <c r="W126" s="229"/>
      <c r="AA126" s="227" t="s">
        <v>672</v>
      </c>
      <c r="AC126" s="229"/>
    </row>
    <row r="127" spans="1:29" s="226" customFormat="1" ht="22.5" x14ac:dyDescent="0.2">
      <c r="A127" s="268"/>
      <c r="B127" s="267" t="s">
        <v>673</v>
      </c>
      <c r="C127" s="521" t="s">
        <v>674</v>
      </c>
      <c r="D127" s="521"/>
      <c r="E127" s="521"/>
      <c r="F127" s="270" t="s">
        <v>645</v>
      </c>
      <c r="G127" s="279">
        <v>58</v>
      </c>
      <c r="H127" s="270"/>
      <c r="I127" s="279">
        <v>58</v>
      </c>
      <c r="J127" s="271"/>
      <c r="K127" s="270"/>
      <c r="L127" s="271">
        <v>56.9</v>
      </c>
      <c r="M127" s="270"/>
      <c r="N127" s="273">
        <v>1157</v>
      </c>
      <c r="V127" s="228"/>
      <c r="W127" s="229"/>
      <c r="AA127" s="227" t="s">
        <v>674</v>
      </c>
      <c r="AC127" s="229"/>
    </row>
    <row r="128" spans="1:29" s="226" customFormat="1" ht="12" x14ac:dyDescent="0.2">
      <c r="A128" s="280"/>
      <c r="B128" s="281"/>
      <c r="C128" s="523" t="s">
        <v>476</v>
      </c>
      <c r="D128" s="523"/>
      <c r="E128" s="523"/>
      <c r="F128" s="260"/>
      <c r="G128" s="260"/>
      <c r="H128" s="260"/>
      <c r="I128" s="260"/>
      <c r="J128" s="262"/>
      <c r="K128" s="260"/>
      <c r="L128" s="262">
        <v>2130.42</v>
      </c>
      <c r="M128" s="276"/>
      <c r="N128" s="263">
        <v>12643</v>
      </c>
      <c r="V128" s="228"/>
      <c r="W128" s="229"/>
      <c r="AC128" s="229" t="s">
        <v>476</v>
      </c>
    </row>
    <row r="129" spans="1:29" s="226" customFormat="1" ht="33.75" x14ac:dyDescent="0.2">
      <c r="A129" s="258">
        <v>8</v>
      </c>
      <c r="B129" s="259" t="s">
        <v>675</v>
      </c>
      <c r="C129" s="523" t="s">
        <v>676</v>
      </c>
      <c r="D129" s="523"/>
      <c r="E129" s="523"/>
      <c r="F129" s="260" t="s">
        <v>658</v>
      </c>
      <c r="G129" s="260"/>
      <c r="H129" s="260"/>
      <c r="I129" s="289">
        <v>3.5</v>
      </c>
      <c r="J129" s="262"/>
      <c r="K129" s="260"/>
      <c r="L129" s="262"/>
      <c r="M129" s="260"/>
      <c r="N129" s="263"/>
      <c r="V129" s="228"/>
      <c r="W129" s="229" t="s">
        <v>676</v>
      </c>
      <c r="AC129" s="229"/>
    </row>
    <row r="130" spans="1:29" s="226" customFormat="1" ht="12" x14ac:dyDescent="0.2">
      <c r="A130" s="264"/>
      <c r="B130" s="265"/>
      <c r="C130" s="521" t="s">
        <v>677</v>
      </c>
      <c r="D130" s="521"/>
      <c r="E130" s="521"/>
      <c r="F130" s="521"/>
      <c r="G130" s="521"/>
      <c r="H130" s="521"/>
      <c r="I130" s="521"/>
      <c r="J130" s="521"/>
      <c r="K130" s="521"/>
      <c r="L130" s="521"/>
      <c r="M130" s="521"/>
      <c r="N130" s="525"/>
      <c r="V130" s="228"/>
      <c r="W130" s="229"/>
      <c r="X130" s="227" t="s">
        <v>677</v>
      </c>
      <c r="AC130" s="229"/>
    </row>
    <row r="131" spans="1:29" s="226" customFormat="1" ht="33.75" x14ac:dyDescent="0.2">
      <c r="A131" s="266"/>
      <c r="B131" s="267" t="s">
        <v>638</v>
      </c>
      <c r="C131" s="521" t="s">
        <v>639</v>
      </c>
      <c r="D131" s="521"/>
      <c r="E131" s="521"/>
      <c r="F131" s="521"/>
      <c r="G131" s="521"/>
      <c r="H131" s="521"/>
      <c r="I131" s="521"/>
      <c r="J131" s="521"/>
      <c r="K131" s="521"/>
      <c r="L131" s="521"/>
      <c r="M131" s="521"/>
      <c r="N131" s="525"/>
      <c r="V131" s="228"/>
      <c r="W131" s="229"/>
      <c r="Y131" s="227" t="s">
        <v>639</v>
      </c>
      <c r="AC131" s="229"/>
    </row>
    <row r="132" spans="1:29" s="226" customFormat="1" ht="22.5" x14ac:dyDescent="0.2">
      <c r="A132" s="266"/>
      <c r="B132" s="267" t="s">
        <v>640</v>
      </c>
      <c r="C132" s="521" t="s">
        <v>641</v>
      </c>
      <c r="D132" s="521"/>
      <c r="E132" s="521"/>
      <c r="F132" s="521"/>
      <c r="G132" s="521"/>
      <c r="H132" s="521"/>
      <c r="I132" s="521"/>
      <c r="J132" s="521"/>
      <c r="K132" s="521"/>
      <c r="L132" s="521"/>
      <c r="M132" s="521"/>
      <c r="N132" s="525"/>
      <c r="V132" s="228"/>
      <c r="W132" s="229"/>
      <c r="Y132" s="227" t="s">
        <v>641</v>
      </c>
      <c r="AC132" s="229"/>
    </row>
    <row r="133" spans="1:29" s="226" customFormat="1" ht="12" x14ac:dyDescent="0.2">
      <c r="A133" s="268"/>
      <c r="B133" s="269">
        <v>1</v>
      </c>
      <c r="C133" s="521" t="s">
        <v>470</v>
      </c>
      <c r="D133" s="521"/>
      <c r="E133" s="521"/>
      <c r="F133" s="270"/>
      <c r="G133" s="270"/>
      <c r="H133" s="270"/>
      <c r="I133" s="270"/>
      <c r="J133" s="271">
        <v>357.99</v>
      </c>
      <c r="K133" s="272">
        <v>1.38</v>
      </c>
      <c r="L133" s="271">
        <v>1729.09</v>
      </c>
      <c r="M133" s="272">
        <v>20.34</v>
      </c>
      <c r="N133" s="273">
        <v>35170</v>
      </c>
      <c r="V133" s="228"/>
      <c r="W133" s="229"/>
      <c r="Z133" s="227" t="s">
        <v>470</v>
      </c>
      <c r="AC133" s="229"/>
    </row>
    <row r="134" spans="1:29" s="226" customFormat="1" ht="12" x14ac:dyDescent="0.2">
      <c r="A134" s="268"/>
      <c r="B134" s="269">
        <v>2</v>
      </c>
      <c r="C134" s="521" t="s">
        <v>479</v>
      </c>
      <c r="D134" s="521"/>
      <c r="E134" s="521"/>
      <c r="F134" s="270"/>
      <c r="G134" s="270"/>
      <c r="H134" s="270"/>
      <c r="I134" s="270"/>
      <c r="J134" s="271">
        <v>98.81</v>
      </c>
      <c r="K134" s="272">
        <v>1.38</v>
      </c>
      <c r="L134" s="271">
        <v>477.25</v>
      </c>
      <c r="M134" s="272">
        <v>9.27</v>
      </c>
      <c r="N134" s="273">
        <v>4424</v>
      </c>
      <c r="V134" s="228"/>
      <c r="W134" s="229"/>
      <c r="Z134" s="227" t="s">
        <v>479</v>
      </c>
      <c r="AC134" s="229"/>
    </row>
    <row r="135" spans="1:29" s="226" customFormat="1" ht="12" x14ac:dyDescent="0.2">
      <c r="A135" s="268"/>
      <c r="B135" s="269">
        <v>3</v>
      </c>
      <c r="C135" s="521" t="s">
        <v>480</v>
      </c>
      <c r="D135" s="521"/>
      <c r="E135" s="521"/>
      <c r="F135" s="270"/>
      <c r="G135" s="270"/>
      <c r="H135" s="270"/>
      <c r="I135" s="270"/>
      <c r="J135" s="271">
        <v>3.27</v>
      </c>
      <c r="K135" s="272">
        <v>1.38</v>
      </c>
      <c r="L135" s="271">
        <v>15.79</v>
      </c>
      <c r="M135" s="272">
        <v>20.34</v>
      </c>
      <c r="N135" s="273">
        <v>321</v>
      </c>
      <c r="V135" s="228"/>
      <c r="W135" s="229"/>
      <c r="Z135" s="227" t="s">
        <v>480</v>
      </c>
      <c r="AC135" s="229"/>
    </row>
    <row r="136" spans="1:29" s="226" customFormat="1" ht="12" x14ac:dyDescent="0.2">
      <c r="A136" s="268"/>
      <c r="B136" s="269">
        <v>4</v>
      </c>
      <c r="C136" s="521" t="s">
        <v>481</v>
      </c>
      <c r="D136" s="521"/>
      <c r="E136" s="521"/>
      <c r="F136" s="270"/>
      <c r="G136" s="270"/>
      <c r="H136" s="270"/>
      <c r="I136" s="270"/>
      <c r="J136" s="271">
        <v>42.87</v>
      </c>
      <c r="K136" s="270"/>
      <c r="L136" s="271">
        <v>150.05000000000001</v>
      </c>
      <c r="M136" s="272">
        <v>4.01</v>
      </c>
      <c r="N136" s="273">
        <v>602</v>
      </c>
      <c r="V136" s="228"/>
      <c r="W136" s="229"/>
      <c r="Z136" s="227" t="s">
        <v>481</v>
      </c>
      <c r="AC136" s="229"/>
    </row>
    <row r="137" spans="1:29" s="226" customFormat="1" ht="12" x14ac:dyDescent="0.2">
      <c r="A137" s="268"/>
      <c r="B137" s="267"/>
      <c r="C137" s="521" t="s">
        <v>471</v>
      </c>
      <c r="D137" s="521"/>
      <c r="E137" s="521"/>
      <c r="F137" s="270" t="s">
        <v>642</v>
      </c>
      <c r="G137" s="272">
        <v>29.44</v>
      </c>
      <c r="H137" s="272">
        <v>1.38</v>
      </c>
      <c r="I137" s="287">
        <v>142.1952</v>
      </c>
      <c r="J137" s="271"/>
      <c r="K137" s="270"/>
      <c r="L137" s="271"/>
      <c r="M137" s="270"/>
      <c r="N137" s="273"/>
      <c r="V137" s="228"/>
      <c r="W137" s="229"/>
      <c r="AA137" s="227" t="s">
        <v>471</v>
      </c>
      <c r="AC137" s="229"/>
    </row>
    <row r="138" spans="1:29" s="226" customFormat="1" ht="12" x14ac:dyDescent="0.2">
      <c r="A138" s="268"/>
      <c r="B138" s="267"/>
      <c r="C138" s="521" t="s">
        <v>482</v>
      </c>
      <c r="D138" s="521"/>
      <c r="E138" s="521"/>
      <c r="F138" s="270" t="s">
        <v>642</v>
      </c>
      <c r="G138" s="285">
        <v>0.2</v>
      </c>
      <c r="H138" s="272">
        <v>1.38</v>
      </c>
      <c r="I138" s="286">
        <v>0.96599999999999997</v>
      </c>
      <c r="J138" s="271"/>
      <c r="K138" s="270"/>
      <c r="L138" s="271"/>
      <c r="M138" s="270"/>
      <c r="N138" s="273"/>
      <c r="V138" s="228"/>
      <c r="W138" s="229"/>
      <c r="AA138" s="227" t="s">
        <v>482</v>
      </c>
      <c r="AC138" s="229"/>
    </row>
    <row r="139" spans="1:29" s="226" customFormat="1" ht="12" x14ac:dyDescent="0.2">
      <c r="A139" s="268"/>
      <c r="B139" s="267"/>
      <c r="C139" s="524" t="s">
        <v>472</v>
      </c>
      <c r="D139" s="524"/>
      <c r="E139" s="524"/>
      <c r="F139" s="276"/>
      <c r="G139" s="276"/>
      <c r="H139" s="276"/>
      <c r="I139" s="276"/>
      <c r="J139" s="277">
        <v>499.67</v>
      </c>
      <c r="K139" s="276"/>
      <c r="L139" s="277">
        <v>2356.39</v>
      </c>
      <c r="M139" s="276"/>
      <c r="N139" s="278"/>
      <c r="V139" s="228"/>
      <c r="W139" s="229"/>
      <c r="AB139" s="227" t="s">
        <v>472</v>
      </c>
      <c r="AC139" s="229"/>
    </row>
    <row r="140" spans="1:29" s="226" customFormat="1" ht="12" x14ac:dyDescent="0.2">
      <c r="A140" s="268"/>
      <c r="B140" s="267"/>
      <c r="C140" s="521" t="s">
        <v>473</v>
      </c>
      <c r="D140" s="521"/>
      <c r="E140" s="521"/>
      <c r="F140" s="270"/>
      <c r="G140" s="270"/>
      <c r="H140" s="270"/>
      <c r="I140" s="270"/>
      <c r="J140" s="271"/>
      <c r="K140" s="270"/>
      <c r="L140" s="271">
        <v>1744.88</v>
      </c>
      <c r="M140" s="270"/>
      <c r="N140" s="273">
        <v>35491</v>
      </c>
      <c r="V140" s="228"/>
      <c r="W140" s="229"/>
      <c r="AA140" s="227" t="s">
        <v>473</v>
      </c>
      <c r="AC140" s="229"/>
    </row>
    <row r="141" spans="1:29" s="226" customFormat="1" ht="33.75" x14ac:dyDescent="0.2">
      <c r="A141" s="268"/>
      <c r="B141" s="267" t="s">
        <v>660</v>
      </c>
      <c r="C141" s="521" t="s">
        <v>491</v>
      </c>
      <c r="D141" s="521"/>
      <c r="E141" s="521"/>
      <c r="F141" s="270" t="s">
        <v>645</v>
      </c>
      <c r="G141" s="279">
        <v>97</v>
      </c>
      <c r="H141" s="270"/>
      <c r="I141" s="279">
        <v>97</v>
      </c>
      <c r="J141" s="271"/>
      <c r="K141" s="270"/>
      <c r="L141" s="271">
        <v>1692.53</v>
      </c>
      <c r="M141" s="270"/>
      <c r="N141" s="273">
        <v>34426</v>
      </c>
      <c r="V141" s="228"/>
      <c r="W141" s="229"/>
      <c r="AA141" s="227" t="s">
        <v>491</v>
      </c>
      <c r="AC141" s="229"/>
    </row>
    <row r="142" spans="1:29" s="226" customFormat="1" ht="33.75" x14ac:dyDescent="0.2">
      <c r="A142" s="268"/>
      <c r="B142" s="267" t="s">
        <v>661</v>
      </c>
      <c r="C142" s="521" t="s">
        <v>492</v>
      </c>
      <c r="D142" s="521"/>
      <c r="E142" s="521"/>
      <c r="F142" s="270" t="s">
        <v>645</v>
      </c>
      <c r="G142" s="279">
        <v>51</v>
      </c>
      <c r="H142" s="270"/>
      <c r="I142" s="279">
        <v>51</v>
      </c>
      <c r="J142" s="271"/>
      <c r="K142" s="270"/>
      <c r="L142" s="271">
        <v>889.89</v>
      </c>
      <c r="M142" s="270"/>
      <c r="N142" s="273">
        <v>18100</v>
      </c>
      <c r="V142" s="228"/>
      <c r="W142" s="229"/>
      <c r="AA142" s="227" t="s">
        <v>492</v>
      </c>
      <c r="AC142" s="229"/>
    </row>
    <row r="143" spans="1:29" s="226" customFormat="1" ht="12" x14ac:dyDescent="0.2">
      <c r="A143" s="280"/>
      <c r="B143" s="281"/>
      <c r="C143" s="523" t="s">
        <v>476</v>
      </c>
      <c r="D143" s="523"/>
      <c r="E143" s="523"/>
      <c r="F143" s="260"/>
      <c r="G143" s="260"/>
      <c r="H143" s="260"/>
      <c r="I143" s="260"/>
      <c r="J143" s="262"/>
      <c r="K143" s="260"/>
      <c r="L143" s="262">
        <v>4938.8100000000004</v>
      </c>
      <c r="M143" s="276"/>
      <c r="N143" s="263">
        <v>92722</v>
      </c>
      <c r="V143" s="228"/>
      <c r="W143" s="229"/>
      <c r="AC143" s="229" t="s">
        <v>476</v>
      </c>
    </row>
    <row r="144" spans="1:29" s="226" customFormat="1" ht="22.5" x14ac:dyDescent="0.2">
      <c r="A144" s="258">
        <v>9</v>
      </c>
      <c r="B144" s="259" t="s">
        <v>678</v>
      </c>
      <c r="C144" s="523" t="s">
        <v>679</v>
      </c>
      <c r="D144" s="523"/>
      <c r="E144" s="523"/>
      <c r="F144" s="260" t="s">
        <v>658</v>
      </c>
      <c r="G144" s="260"/>
      <c r="H144" s="260"/>
      <c r="I144" s="289">
        <v>3.5</v>
      </c>
      <c r="J144" s="262"/>
      <c r="K144" s="260"/>
      <c r="L144" s="262"/>
      <c r="M144" s="260"/>
      <c r="N144" s="263"/>
      <c r="V144" s="228"/>
      <c r="W144" s="229" t="s">
        <v>679</v>
      </c>
      <c r="AC144" s="229"/>
    </row>
    <row r="145" spans="1:29" s="226" customFormat="1" ht="12" x14ac:dyDescent="0.2">
      <c r="A145" s="264"/>
      <c r="B145" s="265"/>
      <c r="C145" s="521" t="s">
        <v>677</v>
      </c>
      <c r="D145" s="521"/>
      <c r="E145" s="521"/>
      <c r="F145" s="521"/>
      <c r="G145" s="521"/>
      <c r="H145" s="521"/>
      <c r="I145" s="521"/>
      <c r="J145" s="521"/>
      <c r="K145" s="521"/>
      <c r="L145" s="521"/>
      <c r="M145" s="521"/>
      <c r="N145" s="525"/>
      <c r="V145" s="228"/>
      <c r="W145" s="229"/>
      <c r="X145" s="227" t="s">
        <v>677</v>
      </c>
      <c r="AC145" s="229"/>
    </row>
    <row r="146" spans="1:29" s="226" customFormat="1" ht="33.75" x14ac:dyDescent="0.2">
      <c r="A146" s="266"/>
      <c r="B146" s="267" t="s">
        <v>638</v>
      </c>
      <c r="C146" s="521" t="s">
        <v>639</v>
      </c>
      <c r="D146" s="521"/>
      <c r="E146" s="521"/>
      <c r="F146" s="521"/>
      <c r="G146" s="521"/>
      <c r="H146" s="521"/>
      <c r="I146" s="521"/>
      <c r="J146" s="521"/>
      <c r="K146" s="521"/>
      <c r="L146" s="521"/>
      <c r="M146" s="521"/>
      <c r="N146" s="525"/>
      <c r="V146" s="228"/>
      <c r="W146" s="229"/>
      <c r="Y146" s="227" t="s">
        <v>639</v>
      </c>
      <c r="AC146" s="229"/>
    </row>
    <row r="147" spans="1:29" s="226" customFormat="1" ht="22.5" x14ac:dyDescent="0.2">
      <c r="A147" s="266"/>
      <c r="B147" s="267" t="s">
        <v>640</v>
      </c>
      <c r="C147" s="521" t="s">
        <v>641</v>
      </c>
      <c r="D147" s="521"/>
      <c r="E147" s="521"/>
      <c r="F147" s="521"/>
      <c r="G147" s="521"/>
      <c r="H147" s="521"/>
      <c r="I147" s="521"/>
      <c r="J147" s="521"/>
      <c r="K147" s="521"/>
      <c r="L147" s="521"/>
      <c r="M147" s="521"/>
      <c r="N147" s="525"/>
      <c r="V147" s="228"/>
      <c r="W147" s="229"/>
      <c r="Y147" s="227" t="s">
        <v>641</v>
      </c>
      <c r="AC147" s="229"/>
    </row>
    <row r="148" spans="1:29" s="226" customFormat="1" ht="12" x14ac:dyDescent="0.2">
      <c r="A148" s="268"/>
      <c r="B148" s="269">
        <v>1</v>
      </c>
      <c r="C148" s="521" t="s">
        <v>470</v>
      </c>
      <c r="D148" s="521"/>
      <c r="E148" s="521"/>
      <c r="F148" s="270"/>
      <c r="G148" s="270"/>
      <c r="H148" s="270"/>
      <c r="I148" s="270"/>
      <c r="J148" s="271">
        <v>212.07</v>
      </c>
      <c r="K148" s="272">
        <v>1.38</v>
      </c>
      <c r="L148" s="271">
        <v>1024.3</v>
      </c>
      <c r="M148" s="272">
        <v>20.34</v>
      </c>
      <c r="N148" s="273">
        <v>20834</v>
      </c>
      <c r="V148" s="228"/>
      <c r="W148" s="229"/>
      <c r="Z148" s="227" t="s">
        <v>470</v>
      </c>
      <c r="AC148" s="229"/>
    </row>
    <row r="149" spans="1:29" s="226" customFormat="1" ht="12" x14ac:dyDescent="0.2">
      <c r="A149" s="268"/>
      <c r="B149" s="269">
        <v>2</v>
      </c>
      <c r="C149" s="521" t="s">
        <v>479</v>
      </c>
      <c r="D149" s="521"/>
      <c r="E149" s="521"/>
      <c r="F149" s="270"/>
      <c r="G149" s="270"/>
      <c r="H149" s="270"/>
      <c r="I149" s="270"/>
      <c r="J149" s="271">
        <v>317.66000000000003</v>
      </c>
      <c r="K149" s="272">
        <v>1.38</v>
      </c>
      <c r="L149" s="271">
        <v>1534.3</v>
      </c>
      <c r="M149" s="272">
        <v>9.27</v>
      </c>
      <c r="N149" s="273">
        <v>14223</v>
      </c>
      <c r="V149" s="228"/>
      <c r="W149" s="229"/>
      <c r="Z149" s="227" t="s">
        <v>479</v>
      </c>
      <c r="AC149" s="229"/>
    </row>
    <row r="150" spans="1:29" s="226" customFormat="1" ht="12" x14ac:dyDescent="0.2">
      <c r="A150" s="268"/>
      <c r="B150" s="269">
        <v>3</v>
      </c>
      <c r="C150" s="521" t="s">
        <v>480</v>
      </c>
      <c r="D150" s="521"/>
      <c r="E150" s="521"/>
      <c r="F150" s="270"/>
      <c r="G150" s="270"/>
      <c r="H150" s="270"/>
      <c r="I150" s="270"/>
      <c r="J150" s="271">
        <v>21.56</v>
      </c>
      <c r="K150" s="272">
        <v>1.38</v>
      </c>
      <c r="L150" s="271">
        <v>104.13</v>
      </c>
      <c r="M150" s="272">
        <v>20.34</v>
      </c>
      <c r="N150" s="273">
        <v>2118</v>
      </c>
      <c r="V150" s="228"/>
      <c r="W150" s="229"/>
      <c r="Z150" s="227" t="s">
        <v>480</v>
      </c>
      <c r="AC150" s="229"/>
    </row>
    <row r="151" spans="1:29" s="226" customFormat="1" ht="12" x14ac:dyDescent="0.2">
      <c r="A151" s="268"/>
      <c r="B151" s="269">
        <v>4</v>
      </c>
      <c r="C151" s="521" t="s">
        <v>481</v>
      </c>
      <c r="D151" s="521"/>
      <c r="E151" s="521"/>
      <c r="F151" s="270"/>
      <c r="G151" s="270"/>
      <c r="H151" s="270"/>
      <c r="I151" s="270"/>
      <c r="J151" s="271">
        <v>77.44</v>
      </c>
      <c r="K151" s="270"/>
      <c r="L151" s="271">
        <v>271.04000000000002</v>
      </c>
      <c r="M151" s="272">
        <v>4.01</v>
      </c>
      <c r="N151" s="273">
        <v>1087</v>
      </c>
      <c r="V151" s="228"/>
      <c r="W151" s="229"/>
      <c r="Z151" s="227" t="s">
        <v>481</v>
      </c>
      <c r="AC151" s="229"/>
    </row>
    <row r="152" spans="1:29" s="226" customFormat="1" ht="12" x14ac:dyDescent="0.2">
      <c r="A152" s="268"/>
      <c r="B152" s="267"/>
      <c r="C152" s="521" t="s">
        <v>471</v>
      </c>
      <c r="D152" s="521"/>
      <c r="E152" s="521"/>
      <c r="F152" s="270" t="s">
        <v>642</v>
      </c>
      <c r="G152" s="272">
        <v>17.440000000000001</v>
      </c>
      <c r="H152" s="272">
        <v>1.38</v>
      </c>
      <c r="I152" s="287">
        <v>84.235200000000006</v>
      </c>
      <c r="J152" s="271"/>
      <c r="K152" s="270"/>
      <c r="L152" s="271"/>
      <c r="M152" s="270"/>
      <c r="N152" s="273"/>
      <c r="V152" s="228"/>
      <c r="W152" s="229"/>
      <c r="AA152" s="227" t="s">
        <v>471</v>
      </c>
      <c r="AC152" s="229"/>
    </row>
    <row r="153" spans="1:29" s="226" customFormat="1" ht="12" x14ac:dyDescent="0.2">
      <c r="A153" s="268"/>
      <c r="B153" s="267"/>
      <c r="C153" s="521" t="s">
        <v>482</v>
      </c>
      <c r="D153" s="521"/>
      <c r="E153" s="521"/>
      <c r="F153" s="270" t="s">
        <v>642</v>
      </c>
      <c r="G153" s="272">
        <v>1.32</v>
      </c>
      <c r="H153" s="272">
        <v>1.38</v>
      </c>
      <c r="I153" s="287">
        <v>6.3756000000000004</v>
      </c>
      <c r="J153" s="271"/>
      <c r="K153" s="270"/>
      <c r="L153" s="271"/>
      <c r="M153" s="270"/>
      <c r="N153" s="273"/>
      <c r="V153" s="228"/>
      <c r="W153" s="229"/>
      <c r="AA153" s="227" t="s">
        <v>482</v>
      </c>
      <c r="AC153" s="229"/>
    </row>
    <row r="154" spans="1:29" s="226" customFormat="1" ht="12" x14ac:dyDescent="0.2">
      <c r="A154" s="268"/>
      <c r="B154" s="267"/>
      <c r="C154" s="524" t="s">
        <v>472</v>
      </c>
      <c r="D154" s="524"/>
      <c r="E154" s="524"/>
      <c r="F154" s="276"/>
      <c r="G154" s="276"/>
      <c r="H154" s="276"/>
      <c r="I154" s="276"/>
      <c r="J154" s="277">
        <v>607.16999999999996</v>
      </c>
      <c r="K154" s="276"/>
      <c r="L154" s="277">
        <v>2829.64</v>
      </c>
      <c r="M154" s="276"/>
      <c r="N154" s="278"/>
      <c r="V154" s="228"/>
      <c r="W154" s="229"/>
      <c r="AB154" s="227" t="s">
        <v>472</v>
      </c>
      <c r="AC154" s="229"/>
    </row>
    <row r="155" spans="1:29" s="226" customFormat="1" ht="12" x14ac:dyDescent="0.2">
      <c r="A155" s="268"/>
      <c r="B155" s="267"/>
      <c r="C155" s="521" t="s">
        <v>473</v>
      </c>
      <c r="D155" s="521"/>
      <c r="E155" s="521"/>
      <c r="F155" s="270"/>
      <c r="G155" s="270"/>
      <c r="H155" s="270"/>
      <c r="I155" s="270"/>
      <c r="J155" s="271"/>
      <c r="K155" s="270"/>
      <c r="L155" s="271">
        <v>1128.43</v>
      </c>
      <c r="M155" s="270"/>
      <c r="N155" s="273">
        <v>22952</v>
      </c>
      <c r="V155" s="228"/>
      <c r="W155" s="229"/>
      <c r="AA155" s="227" t="s">
        <v>473</v>
      </c>
      <c r="AC155" s="229"/>
    </row>
    <row r="156" spans="1:29" s="226" customFormat="1" ht="33.75" x14ac:dyDescent="0.2">
      <c r="A156" s="268"/>
      <c r="B156" s="267" t="s">
        <v>660</v>
      </c>
      <c r="C156" s="521" t="s">
        <v>491</v>
      </c>
      <c r="D156" s="521"/>
      <c r="E156" s="521"/>
      <c r="F156" s="270" t="s">
        <v>645</v>
      </c>
      <c r="G156" s="279">
        <v>97</v>
      </c>
      <c r="H156" s="270"/>
      <c r="I156" s="279">
        <v>97</v>
      </c>
      <c r="J156" s="271"/>
      <c r="K156" s="270"/>
      <c r="L156" s="271">
        <v>1094.58</v>
      </c>
      <c r="M156" s="270"/>
      <c r="N156" s="273">
        <v>22263</v>
      </c>
      <c r="V156" s="228"/>
      <c r="W156" s="229"/>
      <c r="AA156" s="227" t="s">
        <v>491</v>
      </c>
      <c r="AC156" s="229"/>
    </row>
    <row r="157" spans="1:29" s="226" customFormat="1" ht="33.75" x14ac:dyDescent="0.2">
      <c r="A157" s="268"/>
      <c r="B157" s="267" t="s">
        <v>661</v>
      </c>
      <c r="C157" s="521" t="s">
        <v>492</v>
      </c>
      <c r="D157" s="521"/>
      <c r="E157" s="521"/>
      <c r="F157" s="270" t="s">
        <v>645</v>
      </c>
      <c r="G157" s="279">
        <v>51</v>
      </c>
      <c r="H157" s="270"/>
      <c r="I157" s="279">
        <v>51</v>
      </c>
      <c r="J157" s="271"/>
      <c r="K157" s="270"/>
      <c r="L157" s="271">
        <v>575.5</v>
      </c>
      <c r="M157" s="270"/>
      <c r="N157" s="273">
        <v>11706</v>
      </c>
      <c r="V157" s="228"/>
      <c r="W157" s="229"/>
      <c r="AA157" s="227" t="s">
        <v>492</v>
      </c>
      <c r="AC157" s="229"/>
    </row>
    <row r="158" spans="1:29" s="226" customFormat="1" ht="12" x14ac:dyDescent="0.2">
      <c r="A158" s="280"/>
      <c r="B158" s="281"/>
      <c r="C158" s="523" t="s">
        <v>476</v>
      </c>
      <c r="D158" s="523"/>
      <c r="E158" s="523"/>
      <c r="F158" s="260"/>
      <c r="G158" s="260"/>
      <c r="H158" s="260"/>
      <c r="I158" s="260"/>
      <c r="J158" s="262"/>
      <c r="K158" s="260"/>
      <c r="L158" s="262">
        <v>4499.72</v>
      </c>
      <c r="M158" s="276"/>
      <c r="N158" s="263">
        <v>70113</v>
      </c>
      <c r="V158" s="228"/>
      <c r="W158" s="229"/>
      <c r="AC158" s="229" t="s">
        <v>476</v>
      </c>
    </row>
    <row r="159" spans="1:29" s="226" customFormat="1" ht="22.5" x14ac:dyDescent="0.2">
      <c r="A159" s="258">
        <v>10</v>
      </c>
      <c r="B159" s="259" t="s">
        <v>680</v>
      </c>
      <c r="C159" s="523" t="s">
        <v>681</v>
      </c>
      <c r="D159" s="523"/>
      <c r="E159" s="523"/>
      <c r="F159" s="260" t="s">
        <v>658</v>
      </c>
      <c r="G159" s="260"/>
      <c r="H159" s="260"/>
      <c r="I159" s="288">
        <v>1.75</v>
      </c>
      <c r="J159" s="262"/>
      <c r="K159" s="260"/>
      <c r="L159" s="262"/>
      <c r="M159" s="260"/>
      <c r="N159" s="263"/>
      <c r="V159" s="228"/>
      <c r="W159" s="229" t="s">
        <v>681</v>
      </c>
      <c r="AC159" s="229"/>
    </row>
    <row r="160" spans="1:29" s="226" customFormat="1" ht="12" x14ac:dyDescent="0.2">
      <c r="A160" s="264"/>
      <c r="B160" s="265"/>
      <c r="C160" s="521" t="s">
        <v>682</v>
      </c>
      <c r="D160" s="521"/>
      <c r="E160" s="521"/>
      <c r="F160" s="521"/>
      <c r="G160" s="521"/>
      <c r="H160" s="521"/>
      <c r="I160" s="521"/>
      <c r="J160" s="521"/>
      <c r="K160" s="521"/>
      <c r="L160" s="521"/>
      <c r="M160" s="521"/>
      <c r="N160" s="525"/>
      <c r="V160" s="228"/>
      <c r="W160" s="229"/>
      <c r="X160" s="227" t="s">
        <v>682</v>
      </c>
      <c r="AC160" s="229"/>
    </row>
    <row r="161" spans="1:29" s="226" customFormat="1" ht="33.75" x14ac:dyDescent="0.2">
      <c r="A161" s="266"/>
      <c r="B161" s="267" t="s">
        <v>638</v>
      </c>
      <c r="C161" s="521" t="s">
        <v>639</v>
      </c>
      <c r="D161" s="521"/>
      <c r="E161" s="521"/>
      <c r="F161" s="521"/>
      <c r="G161" s="521"/>
      <c r="H161" s="521"/>
      <c r="I161" s="521"/>
      <c r="J161" s="521"/>
      <c r="K161" s="521"/>
      <c r="L161" s="521"/>
      <c r="M161" s="521"/>
      <c r="N161" s="525"/>
      <c r="V161" s="228"/>
      <c r="W161" s="229"/>
      <c r="Y161" s="227" t="s">
        <v>639</v>
      </c>
      <c r="AC161" s="229"/>
    </row>
    <row r="162" spans="1:29" s="226" customFormat="1" ht="22.5" x14ac:dyDescent="0.2">
      <c r="A162" s="266"/>
      <c r="B162" s="267" t="s">
        <v>640</v>
      </c>
      <c r="C162" s="521" t="s">
        <v>641</v>
      </c>
      <c r="D162" s="521"/>
      <c r="E162" s="521"/>
      <c r="F162" s="521"/>
      <c r="G162" s="521"/>
      <c r="H162" s="521"/>
      <c r="I162" s="521"/>
      <c r="J162" s="521"/>
      <c r="K162" s="521"/>
      <c r="L162" s="521"/>
      <c r="M162" s="521"/>
      <c r="N162" s="525"/>
      <c r="V162" s="228"/>
      <c r="W162" s="229"/>
      <c r="Y162" s="227" t="s">
        <v>641</v>
      </c>
      <c r="AC162" s="229"/>
    </row>
    <row r="163" spans="1:29" s="226" customFormat="1" ht="12" x14ac:dyDescent="0.2">
      <c r="A163" s="268"/>
      <c r="B163" s="269">
        <v>1</v>
      </c>
      <c r="C163" s="521" t="s">
        <v>470</v>
      </c>
      <c r="D163" s="521"/>
      <c r="E163" s="521"/>
      <c r="F163" s="270"/>
      <c r="G163" s="270"/>
      <c r="H163" s="270"/>
      <c r="I163" s="270"/>
      <c r="J163" s="271">
        <v>63.35</v>
      </c>
      <c r="K163" s="272">
        <v>1.38</v>
      </c>
      <c r="L163" s="271">
        <v>152.99</v>
      </c>
      <c r="M163" s="272">
        <v>20.34</v>
      </c>
      <c r="N163" s="273">
        <v>3112</v>
      </c>
      <c r="V163" s="228"/>
      <c r="W163" s="229"/>
      <c r="Z163" s="227" t="s">
        <v>470</v>
      </c>
      <c r="AC163" s="229"/>
    </row>
    <row r="164" spans="1:29" s="226" customFormat="1" ht="12" x14ac:dyDescent="0.2">
      <c r="A164" s="268"/>
      <c r="B164" s="269">
        <v>2</v>
      </c>
      <c r="C164" s="521" t="s">
        <v>479</v>
      </c>
      <c r="D164" s="521"/>
      <c r="E164" s="521"/>
      <c r="F164" s="270"/>
      <c r="G164" s="270"/>
      <c r="H164" s="270"/>
      <c r="I164" s="270"/>
      <c r="J164" s="271">
        <v>372.52</v>
      </c>
      <c r="K164" s="272">
        <v>1.38</v>
      </c>
      <c r="L164" s="271">
        <v>899.64</v>
      </c>
      <c r="M164" s="272">
        <v>9.27</v>
      </c>
      <c r="N164" s="273">
        <v>8340</v>
      </c>
      <c r="V164" s="228"/>
      <c r="W164" s="229"/>
      <c r="Z164" s="227" t="s">
        <v>479</v>
      </c>
      <c r="AC164" s="229"/>
    </row>
    <row r="165" spans="1:29" s="226" customFormat="1" ht="12" x14ac:dyDescent="0.2">
      <c r="A165" s="268"/>
      <c r="B165" s="269">
        <v>3</v>
      </c>
      <c r="C165" s="521" t="s">
        <v>480</v>
      </c>
      <c r="D165" s="521"/>
      <c r="E165" s="521"/>
      <c r="F165" s="270"/>
      <c r="G165" s="270"/>
      <c r="H165" s="270"/>
      <c r="I165" s="270"/>
      <c r="J165" s="271">
        <v>28.25</v>
      </c>
      <c r="K165" s="272">
        <v>1.38</v>
      </c>
      <c r="L165" s="271">
        <v>68.22</v>
      </c>
      <c r="M165" s="272">
        <v>20.34</v>
      </c>
      <c r="N165" s="273">
        <v>1388</v>
      </c>
      <c r="V165" s="228"/>
      <c r="W165" s="229"/>
      <c r="Z165" s="227" t="s">
        <v>480</v>
      </c>
      <c r="AC165" s="229"/>
    </row>
    <row r="166" spans="1:29" s="226" customFormat="1" ht="12" x14ac:dyDescent="0.2">
      <c r="A166" s="268"/>
      <c r="B166" s="269">
        <v>4</v>
      </c>
      <c r="C166" s="521" t="s">
        <v>481</v>
      </c>
      <c r="D166" s="521"/>
      <c r="E166" s="521"/>
      <c r="F166" s="270"/>
      <c r="G166" s="270"/>
      <c r="H166" s="270"/>
      <c r="I166" s="270"/>
      <c r="J166" s="271">
        <v>1.27</v>
      </c>
      <c r="K166" s="270"/>
      <c r="L166" s="271">
        <v>2.2200000000000002</v>
      </c>
      <c r="M166" s="272">
        <v>4.01</v>
      </c>
      <c r="N166" s="273">
        <v>9</v>
      </c>
      <c r="V166" s="228"/>
      <c r="W166" s="229"/>
      <c r="Z166" s="227" t="s">
        <v>481</v>
      </c>
      <c r="AC166" s="229"/>
    </row>
    <row r="167" spans="1:29" s="226" customFormat="1" ht="12" x14ac:dyDescent="0.2">
      <c r="A167" s="268"/>
      <c r="B167" s="267"/>
      <c r="C167" s="521" t="s">
        <v>471</v>
      </c>
      <c r="D167" s="521"/>
      <c r="E167" s="521"/>
      <c r="F167" s="270" t="s">
        <v>642</v>
      </c>
      <c r="G167" s="272">
        <v>5.21</v>
      </c>
      <c r="H167" s="272">
        <v>1.38</v>
      </c>
      <c r="I167" s="283">
        <v>12.58215</v>
      </c>
      <c r="J167" s="271"/>
      <c r="K167" s="270"/>
      <c r="L167" s="271"/>
      <c r="M167" s="270"/>
      <c r="N167" s="273"/>
      <c r="V167" s="228"/>
      <c r="W167" s="229"/>
      <c r="AA167" s="227" t="s">
        <v>471</v>
      </c>
      <c r="AC167" s="229"/>
    </row>
    <row r="168" spans="1:29" s="226" customFormat="1" ht="12" x14ac:dyDescent="0.2">
      <c r="A168" s="268"/>
      <c r="B168" s="267"/>
      <c r="C168" s="521" t="s">
        <v>482</v>
      </c>
      <c r="D168" s="521"/>
      <c r="E168" s="521"/>
      <c r="F168" s="270" t="s">
        <v>642</v>
      </c>
      <c r="G168" s="272">
        <v>1.73</v>
      </c>
      <c r="H168" s="272">
        <v>1.38</v>
      </c>
      <c r="I168" s="283">
        <v>4.1779500000000001</v>
      </c>
      <c r="J168" s="271"/>
      <c r="K168" s="270"/>
      <c r="L168" s="271"/>
      <c r="M168" s="270"/>
      <c r="N168" s="273"/>
      <c r="V168" s="228"/>
      <c r="W168" s="229"/>
      <c r="AA168" s="227" t="s">
        <v>482</v>
      </c>
      <c r="AC168" s="229"/>
    </row>
    <row r="169" spans="1:29" s="226" customFormat="1" ht="12" x14ac:dyDescent="0.2">
      <c r="A169" s="268"/>
      <c r="B169" s="267"/>
      <c r="C169" s="524" t="s">
        <v>472</v>
      </c>
      <c r="D169" s="524"/>
      <c r="E169" s="524"/>
      <c r="F169" s="276"/>
      <c r="G169" s="276"/>
      <c r="H169" s="276"/>
      <c r="I169" s="276"/>
      <c r="J169" s="277">
        <v>437.14</v>
      </c>
      <c r="K169" s="276"/>
      <c r="L169" s="277">
        <v>1054.8499999999999</v>
      </c>
      <c r="M169" s="276"/>
      <c r="N169" s="278"/>
      <c r="V169" s="228"/>
      <c r="W169" s="229"/>
      <c r="AB169" s="227" t="s">
        <v>472</v>
      </c>
      <c r="AC169" s="229"/>
    </row>
    <row r="170" spans="1:29" s="226" customFormat="1" ht="12" x14ac:dyDescent="0.2">
      <c r="A170" s="268"/>
      <c r="B170" s="267"/>
      <c r="C170" s="521" t="s">
        <v>473</v>
      </c>
      <c r="D170" s="521"/>
      <c r="E170" s="521"/>
      <c r="F170" s="270"/>
      <c r="G170" s="270"/>
      <c r="H170" s="270"/>
      <c r="I170" s="270"/>
      <c r="J170" s="271"/>
      <c r="K170" s="270"/>
      <c r="L170" s="271">
        <v>221.21</v>
      </c>
      <c r="M170" s="270"/>
      <c r="N170" s="273">
        <v>4500</v>
      </c>
      <c r="V170" s="228"/>
      <c r="W170" s="229"/>
      <c r="AA170" s="227" t="s">
        <v>473</v>
      </c>
      <c r="AC170" s="229"/>
    </row>
    <row r="171" spans="1:29" s="226" customFormat="1" ht="33.75" x14ac:dyDescent="0.2">
      <c r="A171" s="268"/>
      <c r="B171" s="267" t="s">
        <v>660</v>
      </c>
      <c r="C171" s="521" t="s">
        <v>491</v>
      </c>
      <c r="D171" s="521"/>
      <c r="E171" s="521"/>
      <c r="F171" s="270" t="s">
        <v>645</v>
      </c>
      <c r="G171" s="279">
        <v>97</v>
      </c>
      <c r="H171" s="270"/>
      <c r="I171" s="279">
        <v>97</v>
      </c>
      <c r="J171" s="271"/>
      <c r="K171" s="270"/>
      <c r="L171" s="271">
        <v>214.57</v>
      </c>
      <c r="M171" s="270"/>
      <c r="N171" s="273">
        <v>4365</v>
      </c>
      <c r="V171" s="228"/>
      <c r="W171" s="229"/>
      <c r="AA171" s="227" t="s">
        <v>491</v>
      </c>
      <c r="AC171" s="229"/>
    </row>
    <row r="172" spans="1:29" s="226" customFormat="1" ht="33.75" x14ac:dyDescent="0.2">
      <c r="A172" s="268"/>
      <c r="B172" s="267" t="s">
        <v>661</v>
      </c>
      <c r="C172" s="521" t="s">
        <v>492</v>
      </c>
      <c r="D172" s="521"/>
      <c r="E172" s="521"/>
      <c r="F172" s="270" t="s">
        <v>645</v>
      </c>
      <c r="G172" s="279">
        <v>51</v>
      </c>
      <c r="H172" s="270"/>
      <c r="I172" s="279">
        <v>51</v>
      </c>
      <c r="J172" s="271"/>
      <c r="K172" s="270"/>
      <c r="L172" s="271">
        <v>112.82</v>
      </c>
      <c r="M172" s="270"/>
      <c r="N172" s="273">
        <v>2295</v>
      </c>
      <c r="V172" s="228"/>
      <c r="W172" s="229"/>
      <c r="AA172" s="227" t="s">
        <v>492</v>
      </c>
      <c r="AC172" s="229"/>
    </row>
    <row r="173" spans="1:29" s="226" customFormat="1" ht="12" x14ac:dyDescent="0.2">
      <c r="A173" s="280"/>
      <c r="B173" s="281"/>
      <c r="C173" s="523" t="s">
        <v>476</v>
      </c>
      <c r="D173" s="523"/>
      <c r="E173" s="523"/>
      <c r="F173" s="260"/>
      <c r="G173" s="260"/>
      <c r="H173" s="260"/>
      <c r="I173" s="260"/>
      <c r="J173" s="262"/>
      <c r="K173" s="260"/>
      <c r="L173" s="262">
        <v>1382.24</v>
      </c>
      <c r="M173" s="276"/>
      <c r="N173" s="263">
        <v>18121</v>
      </c>
      <c r="V173" s="228"/>
      <c r="W173" s="229"/>
      <c r="AC173" s="229" t="s">
        <v>476</v>
      </c>
    </row>
    <row r="174" spans="1:29" s="226" customFormat="1" ht="33.75" x14ac:dyDescent="0.2">
      <c r="A174" s="258">
        <v>11</v>
      </c>
      <c r="B174" s="259" t="s">
        <v>683</v>
      </c>
      <c r="C174" s="523" t="s">
        <v>684</v>
      </c>
      <c r="D174" s="523"/>
      <c r="E174" s="523"/>
      <c r="F174" s="260" t="s">
        <v>658</v>
      </c>
      <c r="G174" s="260"/>
      <c r="H174" s="260"/>
      <c r="I174" s="288">
        <v>1.75</v>
      </c>
      <c r="J174" s="262"/>
      <c r="K174" s="260"/>
      <c r="L174" s="262"/>
      <c r="M174" s="260"/>
      <c r="N174" s="263"/>
      <c r="V174" s="228"/>
      <c r="W174" s="229" t="s">
        <v>684</v>
      </c>
      <c r="AC174" s="229"/>
    </row>
    <row r="175" spans="1:29" s="226" customFormat="1" ht="12" x14ac:dyDescent="0.2">
      <c r="A175" s="264"/>
      <c r="B175" s="265"/>
      <c r="C175" s="521" t="s">
        <v>682</v>
      </c>
      <c r="D175" s="521"/>
      <c r="E175" s="521"/>
      <c r="F175" s="521"/>
      <c r="G175" s="521"/>
      <c r="H175" s="521"/>
      <c r="I175" s="521"/>
      <c r="J175" s="521"/>
      <c r="K175" s="521"/>
      <c r="L175" s="521"/>
      <c r="M175" s="521"/>
      <c r="N175" s="525"/>
      <c r="V175" s="228"/>
      <c r="W175" s="229"/>
      <c r="X175" s="227" t="s">
        <v>682</v>
      </c>
      <c r="AC175" s="229"/>
    </row>
    <row r="176" spans="1:29" s="226" customFormat="1" ht="33.75" x14ac:dyDescent="0.2">
      <c r="A176" s="266"/>
      <c r="B176" s="267" t="s">
        <v>638</v>
      </c>
      <c r="C176" s="521" t="s">
        <v>639</v>
      </c>
      <c r="D176" s="521"/>
      <c r="E176" s="521"/>
      <c r="F176" s="521"/>
      <c r="G176" s="521"/>
      <c r="H176" s="521"/>
      <c r="I176" s="521"/>
      <c r="J176" s="521"/>
      <c r="K176" s="521"/>
      <c r="L176" s="521"/>
      <c r="M176" s="521"/>
      <c r="N176" s="525"/>
      <c r="V176" s="228"/>
      <c r="W176" s="229"/>
      <c r="Y176" s="227" t="s">
        <v>639</v>
      </c>
      <c r="AC176" s="229"/>
    </row>
    <row r="177" spans="1:29" s="226" customFormat="1" ht="22.5" x14ac:dyDescent="0.2">
      <c r="A177" s="266"/>
      <c r="B177" s="267" t="s">
        <v>640</v>
      </c>
      <c r="C177" s="521" t="s">
        <v>641</v>
      </c>
      <c r="D177" s="521"/>
      <c r="E177" s="521"/>
      <c r="F177" s="521"/>
      <c r="G177" s="521"/>
      <c r="H177" s="521"/>
      <c r="I177" s="521"/>
      <c r="J177" s="521"/>
      <c r="K177" s="521"/>
      <c r="L177" s="521"/>
      <c r="M177" s="521"/>
      <c r="N177" s="525"/>
      <c r="V177" s="228"/>
      <c r="W177" s="229"/>
      <c r="Y177" s="227" t="s">
        <v>641</v>
      </c>
      <c r="AC177" s="229"/>
    </row>
    <row r="178" spans="1:29" s="226" customFormat="1" ht="12" x14ac:dyDescent="0.2">
      <c r="A178" s="268"/>
      <c r="B178" s="269">
        <v>1</v>
      </c>
      <c r="C178" s="521" t="s">
        <v>470</v>
      </c>
      <c r="D178" s="521"/>
      <c r="E178" s="521"/>
      <c r="F178" s="270"/>
      <c r="G178" s="270"/>
      <c r="H178" s="270"/>
      <c r="I178" s="270"/>
      <c r="J178" s="271">
        <v>33.08</v>
      </c>
      <c r="K178" s="272">
        <v>1.38</v>
      </c>
      <c r="L178" s="271">
        <v>79.89</v>
      </c>
      <c r="M178" s="272">
        <v>20.34</v>
      </c>
      <c r="N178" s="273">
        <v>1625</v>
      </c>
      <c r="V178" s="228"/>
      <c r="W178" s="229"/>
      <c r="Z178" s="227" t="s">
        <v>470</v>
      </c>
      <c r="AC178" s="229"/>
    </row>
    <row r="179" spans="1:29" s="226" customFormat="1" ht="12" x14ac:dyDescent="0.2">
      <c r="A179" s="268"/>
      <c r="B179" s="269">
        <v>2</v>
      </c>
      <c r="C179" s="521" t="s">
        <v>479</v>
      </c>
      <c r="D179" s="521"/>
      <c r="E179" s="521"/>
      <c r="F179" s="270"/>
      <c r="G179" s="270"/>
      <c r="H179" s="270"/>
      <c r="I179" s="270"/>
      <c r="J179" s="271">
        <v>195.95</v>
      </c>
      <c r="K179" s="272">
        <v>1.38</v>
      </c>
      <c r="L179" s="271">
        <v>473.22</v>
      </c>
      <c r="M179" s="272">
        <v>9.27</v>
      </c>
      <c r="N179" s="273">
        <v>4387</v>
      </c>
      <c r="V179" s="228"/>
      <c r="W179" s="229"/>
      <c r="Z179" s="227" t="s">
        <v>479</v>
      </c>
      <c r="AC179" s="229"/>
    </row>
    <row r="180" spans="1:29" s="226" customFormat="1" ht="12" x14ac:dyDescent="0.2">
      <c r="A180" s="268"/>
      <c r="B180" s="269">
        <v>3</v>
      </c>
      <c r="C180" s="521" t="s">
        <v>480</v>
      </c>
      <c r="D180" s="521"/>
      <c r="E180" s="521"/>
      <c r="F180" s="270"/>
      <c r="G180" s="270"/>
      <c r="H180" s="270"/>
      <c r="I180" s="270"/>
      <c r="J180" s="271">
        <v>14.86</v>
      </c>
      <c r="K180" s="272">
        <v>1.38</v>
      </c>
      <c r="L180" s="271">
        <v>35.89</v>
      </c>
      <c r="M180" s="272">
        <v>20.34</v>
      </c>
      <c r="N180" s="273">
        <v>730</v>
      </c>
      <c r="V180" s="228"/>
      <c r="W180" s="229"/>
      <c r="Z180" s="227" t="s">
        <v>480</v>
      </c>
      <c r="AC180" s="229"/>
    </row>
    <row r="181" spans="1:29" s="226" customFormat="1" ht="12" x14ac:dyDescent="0.2">
      <c r="A181" s="268"/>
      <c r="B181" s="269">
        <v>4</v>
      </c>
      <c r="C181" s="521" t="s">
        <v>481</v>
      </c>
      <c r="D181" s="521"/>
      <c r="E181" s="521"/>
      <c r="F181" s="270"/>
      <c r="G181" s="270"/>
      <c r="H181" s="270"/>
      <c r="I181" s="270"/>
      <c r="J181" s="271">
        <v>0.66</v>
      </c>
      <c r="K181" s="270"/>
      <c r="L181" s="271">
        <v>1.1599999999999999</v>
      </c>
      <c r="M181" s="272">
        <v>4.01</v>
      </c>
      <c r="N181" s="273">
        <v>5</v>
      </c>
      <c r="V181" s="228"/>
      <c r="W181" s="229"/>
      <c r="Z181" s="227" t="s">
        <v>481</v>
      </c>
      <c r="AC181" s="229"/>
    </row>
    <row r="182" spans="1:29" s="226" customFormat="1" ht="12" x14ac:dyDescent="0.2">
      <c r="A182" s="268"/>
      <c r="B182" s="267"/>
      <c r="C182" s="521" t="s">
        <v>471</v>
      </c>
      <c r="D182" s="521"/>
      <c r="E182" s="521"/>
      <c r="F182" s="270" t="s">
        <v>642</v>
      </c>
      <c r="G182" s="272">
        <v>2.72</v>
      </c>
      <c r="H182" s="272">
        <v>1.38</v>
      </c>
      <c r="I182" s="287">
        <v>6.5688000000000004</v>
      </c>
      <c r="J182" s="271"/>
      <c r="K182" s="270"/>
      <c r="L182" s="271"/>
      <c r="M182" s="270"/>
      <c r="N182" s="273"/>
      <c r="V182" s="228"/>
      <c r="W182" s="229"/>
      <c r="AA182" s="227" t="s">
        <v>471</v>
      </c>
      <c r="AC182" s="229"/>
    </row>
    <row r="183" spans="1:29" s="226" customFormat="1" ht="12" x14ac:dyDescent="0.2">
      <c r="A183" s="268"/>
      <c r="B183" s="267"/>
      <c r="C183" s="521" t="s">
        <v>482</v>
      </c>
      <c r="D183" s="521"/>
      <c r="E183" s="521"/>
      <c r="F183" s="270" t="s">
        <v>642</v>
      </c>
      <c r="G183" s="272">
        <v>0.91</v>
      </c>
      <c r="H183" s="272">
        <v>1.38</v>
      </c>
      <c r="I183" s="283">
        <v>2.1976499999999999</v>
      </c>
      <c r="J183" s="271"/>
      <c r="K183" s="270"/>
      <c r="L183" s="271"/>
      <c r="M183" s="270"/>
      <c r="N183" s="273"/>
      <c r="V183" s="228"/>
      <c r="W183" s="229"/>
      <c r="AA183" s="227" t="s">
        <v>482</v>
      </c>
      <c r="AC183" s="229"/>
    </row>
    <row r="184" spans="1:29" s="226" customFormat="1" ht="12" x14ac:dyDescent="0.2">
      <c r="A184" s="268"/>
      <c r="B184" s="267"/>
      <c r="C184" s="524" t="s">
        <v>472</v>
      </c>
      <c r="D184" s="524"/>
      <c r="E184" s="524"/>
      <c r="F184" s="276"/>
      <c r="G184" s="276"/>
      <c r="H184" s="276"/>
      <c r="I184" s="276"/>
      <c r="J184" s="277">
        <v>229.69</v>
      </c>
      <c r="K184" s="276"/>
      <c r="L184" s="277">
        <v>554.27</v>
      </c>
      <c r="M184" s="276"/>
      <c r="N184" s="278"/>
      <c r="V184" s="228"/>
      <c r="W184" s="229"/>
      <c r="AB184" s="227" t="s">
        <v>472</v>
      </c>
      <c r="AC184" s="229"/>
    </row>
    <row r="185" spans="1:29" s="226" customFormat="1" ht="12" x14ac:dyDescent="0.2">
      <c r="A185" s="268"/>
      <c r="B185" s="267"/>
      <c r="C185" s="521" t="s">
        <v>473</v>
      </c>
      <c r="D185" s="521"/>
      <c r="E185" s="521"/>
      <c r="F185" s="270"/>
      <c r="G185" s="270"/>
      <c r="H185" s="270"/>
      <c r="I185" s="270"/>
      <c r="J185" s="271"/>
      <c r="K185" s="270"/>
      <c r="L185" s="271">
        <v>115.78</v>
      </c>
      <c r="M185" s="270"/>
      <c r="N185" s="273">
        <v>2355</v>
      </c>
      <c r="V185" s="228"/>
      <c r="W185" s="229"/>
      <c r="AA185" s="227" t="s">
        <v>473</v>
      </c>
      <c r="AC185" s="229"/>
    </row>
    <row r="186" spans="1:29" s="226" customFormat="1" ht="33.75" x14ac:dyDescent="0.2">
      <c r="A186" s="268"/>
      <c r="B186" s="267" t="s">
        <v>660</v>
      </c>
      <c r="C186" s="521" t="s">
        <v>491</v>
      </c>
      <c r="D186" s="521"/>
      <c r="E186" s="521"/>
      <c r="F186" s="270" t="s">
        <v>645</v>
      </c>
      <c r="G186" s="279">
        <v>97</v>
      </c>
      <c r="H186" s="270"/>
      <c r="I186" s="279">
        <v>97</v>
      </c>
      <c r="J186" s="271"/>
      <c r="K186" s="270"/>
      <c r="L186" s="271">
        <v>112.31</v>
      </c>
      <c r="M186" s="270"/>
      <c r="N186" s="273">
        <v>2284</v>
      </c>
      <c r="V186" s="228"/>
      <c r="W186" s="229"/>
      <c r="AA186" s="227" t="s">
        <v>491</v>
      </c>
      <c r="AC186" s="229"/>
    </row>
    <row r="187" spans="1:29" s="226" customFormat="1" ht="33.75" x14ac:dyDescent="0.2">
      <c r="A187" s="268"/>
      <c r="B187" s="267" t="s">
        <v>661</v>
      </c>
      <c r="C187" s="521" t="s">
        <v>492</v>
      </c>
      <c r="D187" s="521"/>
      <c r="E187" s="521"/>
      <c r="F187" s="270" t="s">
        <v>645</v>
      </c>
      <c r="G187" s="279">
        <v>51</v>
      </c>
      <c r="H187" s="270"/>
      <c r="I187" s="279">
        <v>51</v>
      </c>
      <c r="J187" s="271"/>
      <c r="K187" s="270"/>
      <c r="L187" s="271">
        <v>59.05</v>
      </c>
      <c r="M187" s="270"/>
      <c r="N187" s="273">
        <v>1201</v>
      </c>
      <c r="V187" s="228"/>
      <c r="W187" s="229"/>
      <c r="AA187" s="227" t="s">
        <v>492</v>
      </c>
      <c r="AC187" s="229"/>
    </row>
    <row r="188" spans="1:29" s="226" customFormat="1" ht="12" x14ac:dyDescent="0.2">
      <c r="A188" s="280"/>
      <c r="B188" s="281"/>
      <c r="C188" s="523" t="s">
        <v>476</v>
      </c>
      <c r="D188" s="523"/>
      <c r="E188" s="523"/>
      <c r="F188" s="260"/>
      <c r="G188" s="260"/>
      <c r="H188" s="260"/>
      <c r="I188" s="260"/>
      <c r="J188" s="262"/>
      <c r="K188" s="260"/>
      <c r="L188" s="262">
        <v>725.63</v>
      </c>
      <c r="M188" s="276"/>
      <c r="N188" s="263">
        <v>9502</v>
      </c>
      <c r="V188" s="228"/>
      <c r="W188" s="229"/>
      <c r="AC188" s="229" t="s">
        <v>476</v>
      </c>
    </row>
    <row r="189" spans="1:29" s="226" customFormat="1" ht="33.75" x14ac:dyDescent="0.2">
      <c r="A189" s="258">
        <v>12</v>
      </c>
      <c r="B189" s="259" t="s">
        <v>685</v>
      </c>
      <c r="C189" s="523" t="s">
        <v>686</v>
      </c>
      <c r="D189" s="523"/>
      <c r="E189" s="523"/>
      <c r="F189" s="260" t="s">
        <v>687</v>
      </c>
      <c r="G189" s="260"/>
      <c r="H189" s="260"/>
      <c r="I189" s="284">
        <v>2</v>
      </c>
      <c r="J189" s="262"/>
      <c r="K189" s="260"/>
      <c r="L189" s="262"/>
      <c r="M189" s="260"/>
      <c r="N189" s="263"/>
      <c r="V189" s="228"/>
      <c r="W189" s="229" t="s">
        <v>686</v>
      </c>
      <c r="AC189" s="229"/>
    </row>
    <row r="190" spans="1:29" s="226" customFormat="1" ht="33.75" x14ac:dyDescent="0.2">
      <c r="A190" s="266"/>
      <c r="B190" s="267" t="s">
        <v>638</v>
      </c>
      <c r="C190" s="521" t="s">
        <v>639</v>
      </c>
      <c r="D190" s="521"/>
      <c r="E190" s="521"/>
      <c r="F190" s="521"/>
      <c r="G190" s="521"/>
      <c r="H190" s="521"/>
      <c r="I190" s="521"/>
      <c r="J190" s="521"/>
      <c r="K190" s="521"/>
      <c r="L190" s="521"/>
      <c r="M190" s="521"/>
      <c r="N190" s="525"/>
      <c r="V190" s="228"/>
      <c r="W190" s="229"/>
      <c r="Y190" s="227" t="s">
        <v>639</v>
      </c>
      <c r="AC190" s="229"/>
    </row>
    <row r="191" spans="1:29" s="226" customFormat="1" ht="22.5" x14ac:dyDescent="0.2">
      <c r="A191" s="266"/>
      <c r="B191" s="267" t="s">
        <v>640</v>
      </c>
      <c r="C191" s="521" t="s">
        <v>641</v>
      </c>
      <c r="D191" s="521"/>
      <c r="E191" s="521"/>
      <c r="F191" s="521"/>
      <c r="G191" s="521"/>
      <c r="H191" s="521"/>
      <c r="I191" s="521"/>
      <c r="J191" s="521"/>
      <c r="K191" s="521"/>
      <c r="L191" s="521"/>
      <c r="M191" s="521"/>
      <c r="N191" s="525"/>
      <c r="V191" s="228"/>
      <c r="W191" s="229"/>
      <c r="Y191" s="227" t="s">
        <v>641</v>
      </c>
      <c r="AC191" s="229"/>
    </row>
    <row r="192" spans="1:29" s="226" customFormat="1" ht="12" x14ac:dyDescent="0.2">
      <c r="A192" s="268"/>
      <c r="B192" s="269">
        <v>1</v>
      </c>
      <c r="C192" s="521" t="s">
        <v>470</v>
      </c>
      <c r="D192" s="521"/>
      <c r="E192" s="521"/>
      <c r="F192" s="270"/>
      <c r="G192" s="270"/>
      <c r="H192" s="270"/>
      <c r="I192" s="270"/>
      <c r="J192" s="271">
        <v>95.58</v>
      </c>
      <c r="K192" s="272">
        <v>1.38</v>
      </c>
      <c r="L192" s="271">
        <v>263.8</v>
      </c>
      <c r="M192" s="272">
        <v>20.34</v>
      </c>
      <c r="N192" s="273">
        <v>5366</v>
      </c>
      <c r="V192" s="228"/>
      <c r="W192" s="229"/>
      <c r="Z192" s="227" t="s">
        <v>470</v>
      </c>
      <c r="AC192" s="229"/>
    </row>
    <row r="193" spans="1:29" s="226" customFormat="1" ht="12" x14ac:dyDescent="0.2">
      <c r="A193" s="268"/>
      <c r="B193" s="269">
        <v>2</v>
      </c>
      <c r="C193" s="521" t="s">
        <v>479</v>
      </c>
      <c r="D193" s="521"/>
      <c r="E193" s="521"/>
      <c r="F193" s="270"/>
      <c r="G193" s="270"/>
      <c r="H193" s="270"/>
      <c r="I193" s="270"/>
      <c r="J193" s="271">
        <v>2.15</v>
      </c>
      <c r="K193" s="272">
        <v>1.38</v>
      </c>
      <c r="L193" s="271">
        <v>5.93</v>
      </c>
      <c r="M193" s="272">
        <v>9.27</v>
      </c>
      <c r="N193" s="273">
        <v>55</v>
      </c>
      <c r="V193" s="228"/>
      <c r="W193" s="229"/>
      <c r="Z193" s="227" t="s">
        <v>479</v>
      </c>
      <c r="AC193" s="229"/>
    </row>
    <row r="194" spans="1:29" s="226" customFormat="1" ht="12" x14ac:dyDescent="0.2">
      <c r="A194" s="268"/>
      <c r="B194" s="269">
        <v>3</v>
      </c>
      <c r="C194" s="521" t="s">
        <v>480</v>
      </c>
      <c r="D194" s="521"/>
      <c r="E194" s="521"/>
      <c r="F194" s="270"/>
      <c r="G194" s="270"/>
      <c r="H194" s="270"/>
      <c r="I194" s="270"/>
      <c r="J194" s="271">
        <v>0.16</v>
      </c>
      <c r="K194" s="272">
        <v>1.38</v>
      </c>
      <c r="L194" s="271">
        <v>0.44</v>
      </c>
      <c r="M194" s="272">
        <v>20.34</v>
      </c>
      <c r="N194" s="273">
        <v>9</v>
      </c>
      <c r="V194" s="228"/>
      <c r="W194" s="229"/>
      <c r="Z194" s="227" t="s">
        <v>480</v>
      </c>
      <c r="AC194" s="229"/>
    </row>
    <row r="195" spans="1:29" s="226" customFormat="1" ht="12" x14ac:dyDescent="0.2">
      <c r="A195" s="268"/>
      <c r="B195" s="269">
        <v>4</v>
      </c>
      <c r="C195" s="521" t="s">
        <v>481</v>
      </c>
      <c r="D195" s="521"/>
      <c r="E195" s="521"/>
      <c r="F195" s="270"/>
      <c r="G195" s="270"/>
      <c r="H195" s="270"/>
      <c r="I195" s="270"/>
      <c r="J195" s="271">
        <v>50.46</v>
      </c>
      <c r="K195" s="270"/>
      <c r="L195" s="271">
        <v>100.92</v>
      </c>
      <c r="M195" s="272">
        <v>4.01</v>
      </c>
      <c r="N195" s="273">
        <v>405</v>
      </c>
      <c r="V195" s="228"/>
      <c r="W195" s="229"/>
      <c r="Z195" s="227" t="s">
        <v>481</v>
      </c>
      <c r="AC195" s="229"/>
    </row>
    <row r="196" spans="1:29" s="226" customFormat="1" ht="12" x14ac:dyDescent="0.2">
      <c r="A196" s="268"/>
      <c r="B196" s="267"/>
      <c r="C196" s="521" t="s">
        <v>471</v>
      </c>
      <c r="D196" s="521"/>
      <c r="E196" s="521"/>
      <c r="F196" s="270" t="s">
        <v>642</v>
      </c>
      <c r="G196" s="272">
        <v>7.86</v>
      </c>
      <c r="H196" s="272">
        <v>1.38</v>
      </c>
      <c r="I196" s="287">
        <v>21.6936</v>
      </c>
      <c r="J196" s="271"/>
      <c r="K196" s="270"/>
      <c r="L196" s="271"/>
      <c r="M196" s="270"/>
      <c r="N196" s="273"/>
      <c r="V196" s="228"/>
      <c r="W196" s="229"/>
      <c r="AA196" s="227" t="s">
        <v>471</v>
      </c>
      <c r="AC196" s="229"/>
    </row>
    <row r="197" spans="1:29" s="226" customFormat="1" ht="12" x14ac:dyDescent="0.2">
      <c r="A197" s="268"/>
      <c r="B197" s="267"/>
      <c r="C197" s="521" t="s">
        <v>482</v>
      </c>
      <c r="D197" s="521"/>
      <c r="E197" s="521"/>
      <c r="F197" s="270" t="s">
        <v>642</v>
      </c>
      <c r="G197" s="272">
        <v>0.01</v>
      </c>
      <c r="H197" s="272">
        <v>1.38</v>
      </c>
      <c r="I197" s="287">
        <v>2.76E-2</v>
      </c>
      <c r="J197" s="271"/>
      <c r="K197" s="270"/>
      <c r="L197" s="271"/>
      <c r="M197" s="270"/>
      <c r="N197" s="273"/>
      <c r="V197" s="228"/>
      <c r="W197" s="229"/>
      <c r="AA197" s="227" t="s">
        <v>482</v>
      </c>
      <c r="AC197" s="229"/>
    </row>
    <row r="198" spans="1:29" s="226" customFormat="1" ht="12" x14ac:dyDescent="0.2">
      <c r="A198" s="268"/>
      <c r="B198" s="267"/>
      <c r="C198" s="524" t="s">
        <v>472</v>
      </c>
      <c r="D198" s="524"/>
      <c r="E198" s="524"/>
      <c r="F198" s="276"/>
      <c r="G198" s="276"/>
      <c r="H198" s="276"/>
      <c r="I198" s="276"/>
      <c r="J198" s="277">
        <v>148.19</v>
      </c>
      <c r="K198" s="276"/>
      <c r="L198" s="277">
        <v>370.65</v>
      </c>
      <c r="M198" s="276"/>
      <c r="N198" s="278"/>
      <c r="V198" s="228"/>
      <c r="W198" s="229"/>
      <c r="AB198" s="227" t="s">
        <v>472</v>
      </c>
      <c r="AC198" s="229"/>
    </row>
    <row r="199" spans="1:29" s="226" customFormat="1" ht="12" x14ac:dyDescent="0.2">
      <c r="A199" s="268"/>
      <c r="B199" s="267"/>
      <c r="C199" s="521" t="s">
        <v>473</v>
      </c>
      <c r="D199" s="521"/>
      <c r="E199" s="521"/>
      <c r="F199" s="270"/>
      <c r="G199" s="270"/>
      <c r="H199" s="270"/>
      <c r="I199" s="270"/>
      <c r="J199" s="271"/>
      <c r="K199" s="270"/>
      <c r="L199" s="271">
        <v>264.24</v>
      </c>
      <c r="M199" s="270"/>
      <c r="N199" s="273">
        <v>5375</v>
      </c>
      <c r="V199" s="228"/>
      <c r="W199" s="229"/>
      <c r="AA199" s="227" t="s">
        <v>473</v>
      </c>
      <c r="AC199" s="229"/>
    </row>
    <row r="200" spans="1:29" s="226" customFormat="1" ht="33.75" x14ac:dyDescent="0.2">
      <c r="A200" s="268"/>
      <c r="B200" s="267" t="s">
        <v>660</v>
      </c>
      <c r="C200" s="521" t="s">
        <v>491</v>
      </c>
      <c r="D200" s="521"/>
      <c r="E200" s="521"/>
      <c r="F200" s="270" t="s">
        <v>645</v>
      </c>
      <c r="G200" s="279">
        <v>97</v>
      </c>
      <c r="H200" s="270"/>
      <c r="I200" s="279">
        <v>97</v>
      </c>
      <c r="J200" s="271"/>
      <c r="K200" s="270"/>
      <c r="L200" s="271">
        <v>256.31</v>
      </c>
      <c r="M200" s="270"/>
      <c r="N200" s="273">
        <v>5214</v>
      </c>
      <c r="V200" s="228"/>
      <c r="W200" s="229"/>
      <c r="AA200" s="227" t="s">
        <v>491</v>
      </c>
      <c r="AC200" s="229"/>
    </row>
    <row r="201" spans="1:29" s="226" customFormat="1" ht="33.75" x14ac:dyDescent="0.2">
      <c r="A201" s="268"/>
      <c r="B201" s="267" t="s">
        <v>661</v>
      </c>
      <c r="C201" s="521" t="s">
        <v>492</v>
      </c>
      <c r="D201" s="521"/>
      <c r="E201" s="521"/>
      <c r="F201" s="270" t="s">
        <v>645</v>
      </c>
      <c r="G201" s="279">
        <v>51</v>
      </c>
      <c r="H201" s="270"/>
      <c r="I201" s="279">
        <v>51</v>
      </c>
      <c r="J201" s="271"/>
      <c r="K201" s="270"/>
      <c r="L201" s="271">
        <v>134.76</v>
      </c>
      <c r="M201" s="270"/>
      <c r="N201" s="273">
        <v>2741</v>
      </c>
      <c r="V201" s="228"/>
      <c r="W201" s="229"/>
      <c r="AA201" s="227" t="s">
        <v>492</v>
      </c>
      <c r="AC201" s="229"/>
    </row>
    <row r="202" spans="1:29" s="226" customFormat="1" ht="12" x14ac:dyDescent="0.2">
      <c r="A202" s="280"/>
      <c r="B202" s="281"/>
      <c r="C202" s="523" t="s">
        <v>476</v>
      </c>
      <c r="D202" s="523"/>
      <c r="E202" s="523"/>
      <c r="F202" s="260"/>
      <c r="G202" s="260"/>
      <c r="H202" s="260"/>
      <c r="I202" s="260"/>
      <c r="J202" s="262"/>
      <c r="K202" s="260"/>
      <c r="L202" s="262">
        <v>761.72</v>
      </c>
      <c r="M202" s="276"/>
      <c r="N202" s="263">
        <v>13781</v>
      </c>
      <c r="V202" s="228"/>
      <c r="W202" s="229"/>
      <c r="AC202" s="229" t="s">
        <v>476</v>
      </c>
    </row>
    <row r="203" spans="1:29" s="226" customFormat="1" ht="33.75" x14ac:dyDescent="0.2">
      <c r="A203" s="258">
        <v>13</v>
      </c>
      <c r="B203" s="259" t="s">
        <v>688</v>
      </c>
      <c r="C203" s="523" t="s">
        <v>689</v>
      </c>
      <c r="D203" s="523"/>
      <c r="E203" s="523"/>
      <c r="F203" s="260" t="s">
        <v>690</v>
      </c>
      <c r="G203" s="260"/>
      <c r="H203" s="260"/>
      <c r="I203" s="288">
        <v>0.06</v>
      </c>
      <c r="J203" s="262"/>
      <c r="K203" s="260"/>
      <c r="L203" s="262"/>
      <c r="M203" s="260"/>
      <c r="N203" s="263"/>
      <c r="V203" s="228"/>
      <c r="W203" s="229" t="s">
        <v>689</v>
      </c>
      <c r="AC203" s="229"/>
    </row>
    <row r="204" spans="1:29" s="226" customFormat="1" ht="12" x14ac:dyDescent="0.2">
      <c r="A204" s="264"/>
      <c r="B204" s="265"/>
      <c r="C204" s="521" t="s">
        <v>691</v>
      </c>
      <c r="D204" s="521"/>
      <c r="E204" s="521"/>
      <c r="F204" s="521"/>
      <c r="G204" s="521"/>
      <c r="H204" s="521"/>
      <c r="I204" s="521"/>
      <c r="J204" s="521"/>
      <c r="K204" s="521"/>
      <c r="L204" s="521"/>
      <c r="M204" s="521"/>
      <c r="N204" s="525"/>
      <c r="V204" s="228"/>
      <c r="W204" s="229"/>
      <c r="X204" s="227" t="s">
        <v>691</v>
      </c>
      <c r="AC204" s="229"/>
    </row>
    <row r="205" spans="1:29" s="226" customFormat="1" ht="33.75" x14ac:dyDescent="0.2">
      <c r="A205" s="266"/>
      <c r="B205" s="267" t="s">
        <v>638</v>
      </c>
      <c r="C205" s="521" t="s">
        <v>639</v>
      </c>
      <c r="D205" s="521"/>
      <c r="E205" s="521"/>
      <c r="F205" s="521"/>
      <c r="G205" s="521"/>
      <c r="H205" s="521"/>
      <c r="I205" s="521"/>
      <c r="J205" s="521"/>
      <c r="K205" s="521"/>
      <c r="L205" s="521"/>
      <c r="M205" s="521"/>
      <c r="N205" s="525"/>
      <c r="V205" s="228"/>
      <c r="W205" s="229"/>
      <c r="Y205" s="227" t="s">
        <v>639</v>
      </c>
      <c r="AC205" s="229"/>
    </row>
    <row r="206" spans="1:29" s="226" customFormat="1" ht="22.5" x14ac:dyDescent="0.2">
      <c r="A206" s="266"/>
      <c r="B206" s="267" t="s">
        <v>640</v>
      </c>
      <c r="C206" s="521" t="s">
        <v>641</v>
      </c>
      <c r="D206" s="521"/>
      <c r="E206" s="521"/>
      <c r="F206" s="521"/>
      <c r="G206" s="521"/>
      <c r="H206" s="521"/>
      <c r="I206" s="521"/>
      <c r="J206" s="521"/>
      <c r="K206" s="521"/>
      <c r="L206" s="521"/>
      <c r="M206" s="521"/>
      <c r="N206" s="525"/>
      <c r="V206" s="228"/>
      <c r="W206" s="229"/>
      <c r="Y206" s="227" t="s">
        <v>641</v>
      </c>
      <c r="AC206" s="229"/>
    </row>
    <row r="207" spans="1:29" s="226" customFormat="1" ht="12" x14ac:dyDescent="0.2">
      <c r="A207" s="268"/>
      <c r="B207" s="269">
        <v>1</v>
      </c>
      <c r="C207" s="521" t="s">
        <v>470</v>
      </c>
      <c r="D207" s="521"/>
      <c r="E207" s="521"/>
      <c r="F207" s="270"/>
      <c r="G207" s="270"/>
      <c r="H207" s="270"/>
      <c r="I207" s="270"/>
      <c r="J207" s="271">
        <v>276.27999999999997</v>
      </c>
      <c r="K207" s="272">
        <v>1.38</v>
      </c>
      <c r="L207" s="271">
        <v>22.88</v>
      </c>
      <c r="M207" s="272">
        <v>20.34</v>
      </c>
      <c r="N207" s="273">
        <v>465</v>
      </c>
      <c r="V207" s="228"/>
      <c r="W207" s="229"/>
      <c r="Z207" s="227" t="s">
        <v>470</v>
      </c>
      <c r="AC207" s="229"/>
    </row>
    <row r="208" spans="1:29" s="226" customFormat="1" ht="12" x14ac:dyDescent="0.2">
      <c r="A208" s="268"/>
      <c r="B208" s="269">
        <v>4</v>
      </c>
      <c r="C208" s="521" t="s">
        <v>481</v>
      </c>
      <c r="D208" s="521"/>
      <c r="E208" s="521"/>
      <c r="F208" s="270"/>
      <c r="G208" s="270"/>
      <c r="H208" s="270"/>
      <c r="I208" s="270"/>
      <c r="J208" s="271">
        <v>5.53</v>
      </c>
      <c r="K208" s="270"/>
      <c r="L208" s="271">
        <v>0.33</v>
      </c>
      <c r="M208" s="272">
        <v>4.01</v>
      </c>
      <c r="N208" s="273">
        <v>1</v>
      </c>
      <c r="V208" s="228"/>
      <c r="W208" s="229"/>
      <c r="Z208" s="227" t="s">
        <v>481</v>
      </c>
      <c r="AC208" s="229"/>
    </row>
    <row r="209" spans="1:29" s="226" customFormat="1" ht="12" x14ac:dyDescent="0.2">
      <c r="A209" s="268"/>
      <c r="B209" s="267"/>
      <c r="C209" s="521" t="s">
        <v>471</v>
      </c>
      <c r="D209" s="521"/>
      <c r="E209" s="521"/>
      <c r="F209" s="270" t="s">
        <v>642</v>
      </c>
      <c r="G209" s="272">
        <v>22.72</v>
      </c>
      <c r="H209" s="272">
        <v>1.38</v>
      </c>
      <c r="I209" s="274">
        <v>1.881216</v>
      </c>
      <c r="J209" s="271"/>
      <c r="K209" s="270"/>
      <c r="L209" s="271"/>
      <c r="M209" s="270"/>
      <c r="N209" s="273"/>
      <c r="V209" s="228"/>
      <c r="W209" s="229"/>
      <c r="AA209" s="227" t="s">
        <v>471</v>
      </c>
      <c r="AC209" s="229"/>
    </row>
    <row r="210" spans="1:29" s="226" customFormat="1" ht="12" x14ac:dyDescent="0.2">
      <c r="A210" s="268"/>
      <c r="B210" s="267"/>
      <c r="C210" s="524" t="s">
        <v>472</v>
      </c>
      <c r="D210" s="524"/>
      <c r="E210" s="524"/>
      <c r="F210" s="276"/>
      <c r="G210" s="276"/>
      <c r="H210" s="276"/>
      <c r="I210" s="276"/>
      <c r="J210" s="277">
        <v>281.81</v>
      </c>
      <c r="K210" s="276"/>
      <c r="L210" s="277">
        <v>23.21</v>
      </c>
      <c r="M210" s="276"/>
      <c r="N210" s="278"/>
      <c r="V210" s="228"/>
      <c r="W210" s="229"/>
      <c r="AB210" s="227" t="s">
        <v>472</v>
      </c>
      <c r="AC210" s="229"/>
    </row>
    <row r="211" spans="1:29" s="226" customFormat="1" ht="12" x14ac:dyDescent="0.2">
      <c r="A211" s="268"/>
      <c r="B211" s="267"/>
      <c r="C211" s="521" t="s">
        <v>473</v>
      </c>
      <c r="D211" s="521"/>
      <c r="E211" s="521"/>
      <c r="F211" s="270"/>
      <c r="G211" s="270"/>
      <c r="H211" s="270"/>
      <c r="I211" s="270"/>
      <c r="J211" s="271"/>
      <c r="K211" s="270"/>
      <c r="L211" s="271">
        <v>22.88</v>
      </c>
      <c r="M211" s="270"/>
      <c r="N211" s="273">
        <v>465</v>
      </c>
      <c r="V211" s="228"/>
      <c r="W211" s="229"/>
      <c r="AA211" s="227" t="s">
        <v>473</v>
      </c>
      <c r="AC211" s="229"/>
    </row>
    <row r="212" spans="1:29" s="226" customFormat="1" ht="33.75" x14ac:dyDescent="0.2">
      <c r="A212" s="268"/>
      <c r="B212" s="267" t="s">
        <v>660</v>
      </c>
      <c r="C212" s="521" t="s">
        <v>491</v>
      </c>
      <c r="D212" s="521"/>
      <c r="E212" s="521"/>
      <c r="F212" s="270" t="s">
        <v>645</v>
      </c>
      <c r="G212" s="279">
        <v>97</v>
      </c>
      <c r="H212" s="270"/>
      <c r="I212" s="279">
        <v>97</v>
      </c>
      <c r="J212" s="271"/>
      <c r="K212" s="270"/>
      <c r="L212" s="271">
        <v>22.19</v>
      </c>
      <c r="M212" s="270"/>
      <c r="N212" s="273">
        <v>451</v>
      </c>
      <c r="V212" s="228"/>
      <c r="W212" s="229"/>
      <c r="AA212" s="227" t="s">
        <v>491</v>
      </c>
      <c r="AC212" s="229"/>
    </row>
    <row r="213" spans="1:29" s="226" customFormat="1" ht="33.75" x14ac:dyDescent="0.2">
      <c r="A213" s="268"/>
      <c r="B213" s="267" t="s">
        <v>661</v>
      </c>
      <c r="C213" s="521" t="s">
        <v>492</v>
      </c>
      <c r="D213" s="521"/>
      <c r="E213" s="521"/>
      <c r="F213" s="270" t="s">
        <v>645</v>
      </c>
      <c r="G213" s="279">
        <v>51</v>
      </c>
      <c r="H213" s="270"/>
      <c r="I213" s="279">
        <v>51</v>
      </c>
      <c r="J213" s="271"/>
      <c r="K213" s="270"/>
      <c r="L213" s="271">
        <v>11.67</v>
      </c>
      <c r="M213" s="270"/>
      <c r="N213" s="273">
        <v>237</v>
      </c>
      <c r="V213" s="228"/>
      <c r="W213" s="229"/>
      <c r="AA213" s="227" t="s">
        <v>492</v>
      </c>
      <c r="AC213" s="229"/>
    </row>
    <row r="214" spans="1:29" s="226" customFormat="1" ht="12" x14ac:dyDescent="0.2">
      <c r="A214" s="280"/>
      <c r="B214" s="281"/>
      <c r="C214" s="523" t="s">
        <v>476</v>
      </c>
      <c r="D214" s="523"/>
      <c r="E214" s="523"/>
      <c r="F214" s="260"/>
      <c r="G214" s="260"/>
      <c r="H214" s="260"/>
      <c r="I214" s="260"/>
      <c r="J214" s="262"/>
      <c r="K214" s="260"/>
      <c r="L214" s="262">
        <v>57.07</v>
      </c>
      <c r="M214" s="276"/>
      <c r="N214" s="263">
        <v>1154</v>
      </c>
      <c r="V214" s="228"/>
      <c r="W214" s="229"/>
      <c r="AC214" s="229" t="s">
        <v>476</v>
      </c>
    </row>
    <row r="215" spans="1:29" s="226" customFormat="1" ht="45" x14ac:dyDescent="0.2">
      <c r="A215" s="258">
        <v>14</v>
      </c>
      <c r="B215" s="259" t="s">
        <v>692</v>
      </c>
      <c r="C215" s="523" t="s">
        <v>693</v>
      </c>
      <c r="D215" s="523"/>
      <c r="E215" s="523"/>
      <c r="F215" s="260" t="s">
        <v>636</v>
      </c>
      <c r="G215" s="260"/>
      <c r="H215" s="260"/>
      <c r="I215" s="282">
        <v>0.108</v>
      </c>
      <c r="J215" s="262"/>
      <c r="K215" s="260"/>
      <c r="L215" s="262"/>
      <c r="M215" s="260"/>
      <c r="N215" s="263"/>
      <c r="V215" s="228"/>
      <c r="W215" s="229" t="s">
        <v>693</v>
      </c>
      <c r="AC215" s="229"/>
    </row>
    <row r="216" spans="1:29" s="226" customFormat="1" ht="12" x14ac:dyDescent="0.2">
      <c r="A216" s="264"/>
      <c r="B216" s="265"/>
      <c r="C216" s="521" t="s">
        <v>655</v>
      </c>
      <c r="D216" s="521"/>
      <c r="E216" s="521"/>
      <c r="F216" s="521"/>
      <c r="G216" s="521"/>
      <c r="H216" s="521"/>
      <c r="I216" s="521"/>
      <c r="J216" s="521"/>
      <c r="K216" s="521"/>
      <c r="L216" s="521"/>
      <c r="M216" s="521"/>
      <c r="N216" s="525"/>
      <c r="V216" s="228"/>
      <c r="W216" s="229"/>
      <c r="X216" s="227" t="s">
        <v>655</v>
      </c>
      <c r="AC216" s="229"/>
    </row>
    <row r="217" spans="1:29" s="226" customFormat="1" ht="33.75" x14ac:dyDescent="0.2">
      <c r="A217" s="266"/>
      <c r="B217" s="267" t="s">
        <v>638</v>
      </c>
      <c r="C217" s="521" t="s">
        <v>639</v>
      </c>
      <c r="D217" s="521"/>
      <c r="E217" s="521"/>
      <c r="F217" s="521"/>
      <c r="G217" s="521"/>
      <c r="H217" s="521"/>
      <c r="I217" s="521"/>
      <c r="J217" s="521"/>
      <c r="K217" s="521"/>
      <c r="L217" s="521"/>
      <c r="M217" s="521"/>
      <c r="N217" s="525"/>
      <c r="V217" s="228"/>
      <c r="W217" s="229"/>
      <c r="Y217" s="227" t="s">
        <v>639</v>
      </c>
      <c r="AC217" s="229"/>
    </row>
    <row r="218" spans="1:29" s="226" customFormat="1" ht="22.5" x14ac:dyDescent="0.2">
      <c r="A218" s="266"/>
      <c r="B218" s="267" t="s">
        <v>640</v>
      </c>
      <c r="C218" s="521" t="s">
        <v>641</v>
      </c>
      <c r="D218" s="521"/>
      <c r="E218" s="521"/>
      <c r="F218" s="521"/>
      <c r="G218" s="521"/>
      <c r="H218" s="521"/>
      <c r="I218" s="521"/>
      <c r="J218" s="521"/>
      <c r="K218" s="521"/>
      <c r="L218" s="521"/>
      <c r="M218" s="521"/>
      <c r="N218" s="525"/>
      <c r="V218" s="228"/>
      <c r="W218" s="229"/>
      <c r="Y218" s="227" t="s">
        <v>641</v>
      </c>
      <c r="AC218" s="229"/>
    </row>
    <row r="219" spans="1:29" s="226" customFormat="1" ht="12" x14ac:dyDescent="0.2">
      <c r="A219" s="268"/>
      <c r="B219" s="269">
        <v>2</v>
      </c>
      <c r="C219" s="521" t="s">
        <v>479</v>
      </c>
      <c r="D219" s="521"/>
      <c r="E219" s="521"/>
      <c r="F219" s="270"/>
      <c r="G219" s="270"/>
      <c r="H219" s="270"/>
      <c r="I219" s="270"/>
      <c r="J219" s="271">
        <v>934.97</v>
      </c>
      <c r="K219" s="272">
        <v>1.38</v>
      </c>
      <c r="L219" s="271">
        <v>139.35</v>
      </c>
      <c r="M219" s="272">
        <v>9.27</v>
      </c>
      <c r="N219" s="273">
        <v>1292</v>
      </c>
      <c r="V219" s="228"/>
      <c r="W219" s="229"/>
      <c r="Z219" s="227" t="s">
        <v>479</v>
      </c>
      <c r="AC219" s="229"/>
    </row>
    <row r="220" spans="1:29" s="226" customFormat="1" ht="12" x14ac:dyDescent="0.2">
      <c r="A220" s="268"/>
      <c r="B220" s="269">
        <v>3</v>
      </c>
      <c r="C220" s="521" t="s">
        <v>480</v>
      </c>
      <c r="D220" s="521"/>
      <c r="E220" s="521"/>
      <c r="F220" s="270"/>
      <c r="G220" s="270"/>
      <c r="H220" s="270"/>
      <c r="I220" s="270"/>
      <c r="J220" s="271">
        <v>109.57</v>
      </c>
      <c r="K220" s="272">
        <v>1.38</v>
      </c>
      <c r="L220" s="271">
        <v>16.329999999999998</v>
      </c>
      <c r="M220" s="272">
        <v>20.34</v>
      </c>
      <c r="N220" s="273">
        <v>332</v>
      </c>
      <c r="V220" s="228"/>
      <c r="W220" s="229"/>
      <c r="Z220" s="227" t="s">
        <v>480</v>
      </c>
      <c r="AC220" s="229"/>
    </row>
    <row r="221" spans="1:29" s="226" customFormat="1" ht="12" x14ac:dyDescent="0.2">
      <c r="A221" s="268"/>
      <c r="B221" s="267"/>
      <c r="C221" s="521" t="s">
        <v>482</v>
      </c>
      <c r="D221" s="521"/>
      <c r="E221" s="521"/>
      <c r="F221" s="270" t="s">
        <v>642</v>
      </c>
      <c r="G221" s="272">
        <v>6.71</v>
      </c>
      <c r="H221" s="272">
        <v>1.38</v>
      </c>
      <c r="I221" s="275">
        <v>1.0000583999999999</v>
      </c>
      <c r="J221" s="271"/>
      <c r="K221" s="270"/>
      <c r="L221" s="271"/>
      <c r="M221" s="270"/>
      <c r="N221" s="273"/>
      <c r="V221" s="228"/>
      <c r="W221" s="229"/>
      <c r="AA221" s="227" t="s">
        <v>482</v>
      </c>
      <c r="AC221" s="229"/>
    </row>
    <row r="222" spans="1:29" s="226" customFormat="1" ht="12" x14ac:dyDescent="0.2">
      <c r="A222" s="268"/>
      <c r="B222" s="267"/>
      <c r="C222" s="524" t="s">
        <v>472</v>
      </c>
      <c r="D222" s="524"/>
      <c r="E222" s="524"/>
      <c r="F222" s="276"/>
      <c r="G222" s="276"/>
      <c r="H222" s="276"/>
      <c r="I222" s="276"/>
      <c r="J222" s="277">
        <v>934.97</v>
      </c>
      <c r="K222" s="276"/>
      <c r="L222" s="277">
        <v>139.35</v>
      </c>
      <c r="M222" s="276"/>
      <c r="N222" s="278"/>
      <c r="V222" s="228"/>
      <c r="W222" s="229"/>
      <c r="AB222" s="227" t="s">
        <v>472</v>
      </c>
      <c r="AC222" s="229"/>
    </row>
    <row r="223" spans="1:29" s="226" customFormat="1" ht="12" x14ac:dyDescent="0.2">
      <c r="A223" s="268"/>
      <c r="B223" s="267"/>
      <c r="C223" s="521" t="s">
        <v>473</v>
      </c>
      <c r="D223" s="521"/>
      <c r="E223" s="521"/>
      <c r="F223" s="270"/>
      <c r="G223" s="270"/>
      <c r="H223" s="270"/>
      <c r="I223" s="270"/>
      <c r="J223" s="271"/>
      <c r="K223" s="270"/>
      <c r="L223" s="271">
        <v>16.329999999999998</v>
      </c>
      <c r="M223" s="270"/>
      <c r="N223" s="273">
        <v>332</v>
      </c>
      <c r="V223" s="228"/>
      <c r="W223" s="229"/>
      <c r="AA223" s="227" t="s">
        <v>473</v>
      </c>
      <c r="AC223" s="229"/>
    </row>
    <row r="224" spans="1:29" s="226" customFormat="1" ht="22.5" x14ac:dyDescent="0.2">
      <c r="A224" s="268"/>
      <c r="B224" s="267" t="s">
        <v>643</v>
      </c>
      <c r="C224" s="521" t="s">
        <v>644</v>
      </c>
      <c r="D224" s="521"/>
      <c r="E224" s="521"/>
      <c r="F224" s="270" t="s">
        <v>645</v>
      </c>
      <c r="G224" s="279">
        <v>92</v>
      </c>
      <c r="H224" s="270"/>
      <c r="I224" s="279">
        <v>92</v>
      </c>
      <c r="J224" s="271"/>
      <c r="K224" s="270"/>
      <c r="L224" s="271">
        <v>15.02</v>
      </c>
      <c r="M224" s="270"/>
      <c r="N224" s="273">
        <v>305</v>
      </c>
      <c r="V224" s="228"/>
      <c r="W224" s="229"/>
      <c r="AA224" s="227" t="s">
        <v>644</v>
      </c>
      <c r="AC224" s="229"/>
    </row>
    <row r="225" spans="1:29" s="226" customFormat="1" ht="22.5" x14ac:dyDescent="0.2">
      <c r="A225" s="268"/>
      <c r="B225" s="267" t="s">
        <v>646</v>
      </c>
      <c r="C225" s="521" t="s">
        <v>647</v>
      </c>
      <c r="D225" s="521"/>
      <c r="E225" s="521"/>
      <c r="F225" s="270" t="s">
        <v>645</v>
      </c>
      <c r="G225" s="279">
        <v>46</v>
      </c>
      <c r="H225" s="270"/>
      <c r="I225" s="279">
        <v>46</v>
      </c>
      <c r="J225" s="271"/>
      <c r="K225" s="270"/>
      <c r="L225" s="271">
        <v>7.51</v>
      </c>
      <c r="M225" s="270"/>
      <c r="N225" s="273">
        <v>153</v>
      </c>
      <c r="V225" s="228"/>
      <c r="W225" s="229"/>
      <c r="AA225" s="227" t="s">
        <v>647</v>
      </c>
      <c r="AC225" s="229"/>
    </row>
    <row r="226" spans="1:29" s="226" customFormat="1" ht="12" x14ac:dyDescent="0.2">
      <c r="A226" s="280"/>
      <c r="B226" s="281"/>
      <c r="C226" s="523" t="s">
        <v>476</v>
      </c>
      <c r="D226" s="523"/>
      <c r="E226" s="523"/>
      <c r="F226" s="260"/>
      <c r="G226" s="260"/>
      <c r="H226" s="260"/>
      <c r="I226" s="260"/>
      <c r="J226" s="262"/>
      <c r="K226" s="260"/>
      <c r="L226" s="262">
        <v>161.88</v>
      </c>
      <c r="M226" s="276"/>
      <c r="N226" s="263">
        <v>1750</v>
      </c>
      <c r="V226" s="228"/>
      <c r="W226" s="229"/>
      <c r="AC226" s="229" t="s">
        <v>476</v>
      </c>
    </row>
    <row r="227" spans="1:29" s="226" customFormat="1" ht="90" x14ac:dyDescent="0.2">
      <c r="A227" s="258">
        <v>15</v>
      </c>
      <c r="B227" s="259" t="s">
        <v>694</v>
      </c>
      <c r="C227" s="523" t="s">
        <v>695</v>
      </c>
      <c r="D227" s="523"/>
      <c r="E227" s="523"/>
      <c r="F227" s="260" t="s">
        <v>696</v>
      </c>
      <c r="G227" s="260"/>
      <c r="H227" s="260"/>
      <c r="I227" s="289">
        <v>0.3</v>
      </c>
      <c r="J227" s="262"/>
      <c r="K227" s="260"/>
      <c r="L227" s="262"/>
      <c r="M227" s="260"/>
      <c r="N227" s="263"/>
      <c r="V227" s="228"/>
      <c r="W227" s="229" t="s">
        <v>695</v>
      </c>
      <c r="AC227" s="229"/>
    </row>
    <row r="228" spans="1:29" s="226" customFormat="1" ht="12" x14ac:dyDescent="0.2">
      <c r="A228" s="264"/>
      <c r="B228" s="265"/>
      <c r="C228" s="521" t="s">
        <v>697</v>
      </c>
      <c r="D228" s="521"/>
      <c r="E228" s="521"/>
      <c r="F228" s="521"/>
      <c r="G228" s="521"/>
      <c r="H228" s="521"/>
      <c r="I228" s="521"/>
      <c r="J228" s="521"/>
      <c r="K228" s="521"/>
      <c r="L228" s="521"/>
      <c r="M228" s="521"/>
      <c r="N228" s="525"/>
      <c r="V228" s="228"/>
      <c r="W228" s="229"/>
      <c r="X228" s="227" t="s">
        <v>697</v>
      </c>
      <c r="AC228" s="229"/>
    </row>
    <row r="229" spans="1:29" s="226" customFormat="1" ht="33.75" x14ac:dyDescent="0.2">
      <c r="A229" s="266"/>
      <c r="B229" s="267" t="s">
        <v>638</v>
      </c>
      <c r="C229" s="521" t="s">
        <v>639</v>
      </c>
      <c r="D229" s="521"/>
      <c r="E229" s="521"/>
      <c r="F229" s="521"/>
      <c r="G229" s="521"/>
      <c r="H229" s="521"/>
      <c r="I229" s="521"/>
      <c r="J229" s="521"/>
      <c r="K229" s="521"/>
      <c r="L229" s="521"/>
      <c r="M229" s="521"/>
      <c r="N229" s="525"/>
      <c r="V229" s="228"/>
      <c r="W229" s="229"/>
      <c r="Y229" s="227" t="s">
        <v>639</v>
      </c>
      <c r="AC229" s="229"/>
    </row>
    <row r="230" spans="1:29" s="226" customFormat="1" ht="22.5" x14ac:dyDescent="0.2">
      <c r="A230" s="266"/>
      <c r="B230" s="267" t="s">
        <v>640</v>
      </c>
      <c r="C230" s="521" t="s">
        <v>641</v>
      </c>
      <c r="D230" s="521"/>
      <c r="E230" s="521"/>
      <c r="F230" s="521"/>
      <c r="G230" s="521"/>
      <c r="H230" s="521"/>
      <c r="I230" s="521"/>
      <c r="J230" s="521"/>
      <c r="K230" s="521"/>
      <c r="L230" s="521"/>
      <c r="M230" s="521"/>
      <c r="N230" s="525"/>
      <c r="V230" s="228"/>
      <c r="W230" s="229"/>
      <c r="Y230" s="227" t="s">
        <v>641</v>
      </c>
      <c r="AC230" s="229"/>
    </row>
    <row r="231" spans="1:29" s="226" customFormat="1" ht="12" x14ac:dyDescent="0.2">
      <c r="A231" s="268"/>
      <c r="B231" s="269">
        <v>2</v>
      </c>
      <c r="C231" s="521" t="s">
        <v>479</v>
      </c>
      <c r="D231" s="521"/>
      <c r="E231" s="521"/>
      <c r="F231" s="270"/>
      <c r="G231" s="270"/>
      <c r="H231" s="270"/>
      <c r="I231" s="270"/>
      <c r="J231" s="271">
        <v>29.77</v>
      </c>
      <c r="K231" s="272">
        <v>1.38</v>
      </c>
      <c r="L231" s="271">
        <v>12.32</v>
      </c>
      <c r="M231" s="272">
        <v>9.27</v>
      </c>
      <c r="N231" s="273">
        <v>114</v>
      </c>
      <c r="V231" s="228"/>
      <c r="W231" s="229"/>
      <c r="Z231" s="227" t="s">
        <v>479</v>
      </c>
      <c r="AC231" s="229"/>
    </row>
    <row r="232" spans="1:29" s="226" customFormat="1" ht="12" x14ac:dyDescent="0.2">
      <c r="A232" s="268"/>
      <c r="B232" s="269">
        <v>3</v>
      </c>
      <c r="C232" s="521" t="s">
        <v>480</v>
      </c>
      <c r="D232" s="521"/>
      <c r="E232" s="521"/>
      <c r="F232" s="270"/>
      <c r="G232" s="270"/>
      <c r="H232" s="270"/>
      <c r="I232" s="270"/>
      <c r="J232" s="271">
        <v>4.08</v>
      </c>
      <c r="K232" s="272">
        <v>1.38</v>
      </c>
      <c r="L232" s="271">
        <v>1.69</v>
      </c>
      <c r="M232" s="272">
        <v>20.34</v>
      </c>
      <c r="N232" s="273">
        <v>34</v>
      </c>
      <c r="V232" s="228"/>
      <c r="W232" s="229"/>
      <c r="Z232" s="227" t="s">
        <v>480</v>
      </c>
      <c r="AC232" s="229"/>
    </row>
    <row r="233" spans="1:29" s="226" customFormat="1" ht="12" x14ac:dyDescent="0.2">
      <c r="A233" s="268"/>
      <c r="B233" s="267"/>
      <c r="C233" s="521" t="s">
        <v>482</v>
      </c>
      <c r="D233" s="521"/>
      <c r="E233" s="521"/>
      <c r="F233" s="270" t="s">
        <v>642</v>
      </c>
      <c r="G233" s="272">
        <v>0.25</v>
      </c>
      <c r="H233" s="272">
        <v>1.38</v>
      </c>
      <c r="I233" s="287">
        <v>0.10349999999999999</v>
      </c>
      <c r="J233" s="271"/>
      <c r="K233" s="270"/>
      <c r="L233" s="271"/>
      <c r="M233" s="270"/>
      <c r="N233" s="273"/>
      <c r="V233" s="228"/>
      <c r="W233" s="229"/>
      <c r="AA233" s="227" t="s">
        <v>482</v>
      </c>
      <c r="AC233" s="229"/>
    </row>
    <row r="234" spans="1:29" s="226" customFormat="1" ht="12" x14ac:dyDescent="0.2">
      <c r="A234" s="268"/>
      <c r="B234" s="267"/>
      <c r="C234" s="524" t="s">
        <v>472</v>
      </c>
      <c r="D234" s="524"/>
      <c r="E234" s="524"/>
      <c r="F234" s="276"/>
      <c r="G234" s="276"/>
      <c r="H234" s="276"/>
      <c r="I234" s="276"/>
      <c r="J234" s="277">
        <v>29.77</v>
      </c>
      <c r="K234" s="276"/>
      <c r="L234" s="277">
        <v>12.32</v>
      </c>
      <c r="M234" s="276"/>
      <c r="N234" s="278"/>
      <c r="V234" s="228"/>
      <c r="W234" s="229"/>
      <c r="AB234" s="227" t="s">
        <v>472</v>
      </c>
      <c r="AC234" s="229"/>
    </row>
    <row r="235" spans="1:29" s="226" customFormat="1" ht="12" x14ac:dyDescent="0.2">
      <c r="A235" s="268"/>
      <c r="B235" s="267"/>
      <c r="C235" s="521" t="s">
        <v>473</v>
      </c>
      <c r="D235" s="521"/>
      <c r="E235" s="521"/>
      <c r="F235" s="270"/>
      <c r="G235" s="270"/>
      <c r="H235" s="270"/>
      <c r="I235" s="270"/>
      <c r="J235" s="271"/>
      <c r="K235" s="270"/>
      <c r="L235" s="271">
        <v>1.69</v>
      </c>
      <c r="M235" s="270"/>
      <c r="N235" s="273">
        <v>34</v>
      </c>
      <c r="V235" s="228"/>
      <c r="W235" s="229"/>
      <c r="AA235" s="227" t="s">
        <v>473</v>
      </c>
      <c r="AC235" s="229"/>
    </row>
    <row r="236" spans="1:29" s="226" customFormat="1" ht="22.5" x14ac:dyDescent="0.2">
      <c r="A236" s="268"/>
      <c r="B236" s="267" t="s">
        <v>643</v>
      </c>
      <c r="C236" s="521" t="s">
        <v>644</v>
      </c>
      <c r="D236" s="521"/>
      <c r="E236" s="521"/>
      <c r="F236" s="270" t="s">
        <v>645</v>
      </c>
      <c r="G236" s="279">
        <v>92</v>
      </c>
      <c r="H236" s="270"/>
      <c r="I236" s="279">
        <v>92</v>
      </c>
      <c r="J236" s="271"/>
      <c r="K236" s="270"/>
      <c r="L236" s="271">
        <v>1.55</v>
      </c>
      <c r="M236" s="270"/>
      <c r="N236" s="273">
        <v>31</v>
      </c>
      <c r="V236" s="228"/>
      <c r="W236" s="229"/>
      <c r="AA236" s="227" t="s">
        <v>644</v>
      </c>
      <c r="AC236" s="229"/>
    </row>
    <row r="237" spans="1:29" s="226" customFormat="1" ht="22.5" x14ac:dyDescent="0.2">
      <c r="A237" s="268"/>
      <c r="B237" s="267" t="s">
        <v>646</v>
      </c>
      <c r="C237" s="521" t="s">
        <v>647</v>
      </c>
      <c r="D237" s="521"/>
      <c r="E237" s="521"/>
      <c r="F237" s="270" t="s">
        <v>645</v>
      </c>
      <c r="G237" s="279">
        <v>46</v>
      </c>
      <c r="H237" s="270"/>
      <c r="I237" s="279">
        <v>46</v>
      </c>
      <c r="J237" s="271"/>
      <c r="K237" s="270"/>
      <c r="L237" s="271">
        <v>0.78</v>
      </c>
      <c r="M237" s="270"/>
      <c r="N237" s="273">
        <v>16</v>
      </c>
      <c r="V237" s="228"/>
      <c r="W237" s="229"/>
      <c r="AA237" s="227" t="s">
        <v>647</v>
      </c>
      <c r="AC237" s="229"/>
    </row>
    <row r="238" spans="1:29" s="226" customFormat="1" ht="12" x14ac:dyDescent="0.2">
      <c r="A238" s="280"/>
      <c r="B238" s="281"/>
      <c r="C238" s="523" t="s">
        <v>476</v>
      </c>
      <c r="D238" s="523"/>
      <c r="E238" s="523"/>
      <c r="F238" s="260"/>
      <c r="G238" s="260"/>
      <c r="H238" s="260"/>
      <c r="I238" s="260"/>
      <c r="J238" s="262"/>
      <c r="K238" s="260"/>
      <c r="L238" s="262">
        <v>14.65</v>
      </c>
      <c r="M238" s="276"/>
      <c r="N238" s="263">
        <v>161</v>
      </c>
      <c r="V238" s="228"/>
      <c r="W238" s="229"/>
      <c r="AC238" s="229" t="s">
        <v>476</v>
      </c>
    </row>
    <row r="239" spans="1:29" s="226" customFormat="1" ht="22.5" x14ac:dyDescent="0.2">
      <c r="A239" s="258">
        <v>16</v>
      </c>
      <c r="B239" s="259" t="s">
        <v>698</v>
      </c>
      <c r="C239" s="523" t="s">
        <v>699</v>
      </c>
      <c r="D239" s="523"/>
      <c r="E239" s="523"/>
      <c r="F239" s="260" t="s">
        <v>687</v>
      </c>
      <c r="G239" s="260"/>
      <c r="H239" s="260"/>
      <c r="I239" s="284">
        <v>8</v>
      </c>
      <c r="J239" s="262"/>
      <c r="K239" s="260"/>
      <c r="L239" s="262"/>
      <c r="M239" s="260"/>
      <c r="N239" s="263"/>
      <c r="V239" s="228"/>
      <c r="W239" s="229" t="s">
        <v>699</v>
      </c>
      <c r="AC239" s="229"/>
    </row>
    <row r="240" spans="1:29" s="226" customFormat="1" ht="33.75" x14ac:dyDescent="0.2">
      <c r="A240" s="266"/>
      <c r="B240" s="267" t="s">
        <v>638</v>
      </c>
      <c r="C240" s="521" t="s">
        <v>639</v>
      </c>
      <c r="D240" s="521"/>
      <c r="E240" s="521"/>
      <c r="F240" s="521"/>
      <c r="G240" s="521"/>
      <c r="H240" s="521"/>
      <c r="I240" s="521"/>
      <c r="J240" s="521"/>
      <c r="K240" s="521"/>
      <c r="L240" s="521"/>
      <c r="M240" s="521"/>
      <c r="N240" s="525"/>
      <c r="V240" s="228"/>
      <c r="W240" s="229"/>
      <c r="Y240" s="227" t="s">
        <v>639</v>
      </c>
      <c r="AC240" s="229"/>
    </row>
    <row r="241" spans="1:29" s="226" customFormat="1" ht="22.5" x14ac:dyDescent="0.2">
      <c r="A241" s="266"/>
      <c r="B241" s="267" t="s">
        <v>640</v>
      </c>
      <c r="C241" s="521" t="s">
        <v>641</v>
      </c>
      <c r="D241" s="521"/>
      <c r="E241" s="521"/>
      <c r="F241" s="521"/>
      <c r="G241" s="521"/>
      <c r="H241" s="521"/>
      <c r="I241" s="521"/>
      <c r="J241" s="521"/>
      <c r="K241" s="521"/>
      <c r="L241" s="521"/>
      <c r="M241" s="521"/>
      <c r="N241" s="525"/>
      <c r="V241" s="228"/>
      <c r="W241" s="229"/>
      <c r="Y241" s="227" t="s">
        <v>641</v>
      </c>
      <c r="AC241" s="229"/>
    </row>
    <row r="242" spans="1:29" s="226" customFormat="1" ht="12" x14ac:dyDescent="0.2">
      <c r="A242" s="268"/>
      <c r="B242" s="269">
        <v>1</v>
      </c>
      <c r="C242" s="521" t="s">
        <v>470</v>
      </c>
      <c r="D242" s="521"/>
      <c r="E242" s="521"/>
      <c r="F242" s="270"/>
      <c r="G242" s="270"/>
      <c r="H242" s="270"/>
      <c r="I242" s="270"/>
      <c r="J242" s="271">
        <v>6.2</v>
      </c>
      <c r="K242" s="272">
        <v>1.38</v>
      </c>
      <c r="L242" s="271">
        <v>68.45</v>
      </c>
      <c r="M242" s="272">
        <v>20.34</v>
      </c>
      <c r="N242" s="273">
        <v>1392</v>
      </c>
      <c r="V242" s="228"/>
      <c r="W242" s="229"/>
      <c r="Z242" s="227" t="s">
        <v>470</v>
      </c>
      <c r="AC242" s="229"/>
    </row>
    <row r="243" spans="1:29" s="226" customFormat="1" ht="12" x14ac:dyDescent="0.2">
      <c r="A243" s="268"/>
      <c r="B243" s="269">
        <v>4</v>
      </c>
      <c r="C243" s="521" t="s">
        <v>481</v>
      </c>
      <c r="D243" s="521"/>
      <c r="E243" s="521"/>
      <c r="F243" s="270"/>
      <c r="G243" s="270"/>
      <c r="H243" s="270"/>
      <c r="I243" s="270"/>
      <c r="J243" s="271">
        <v>22.41</v>
      </c>
      <c r="K243" s="270"/>
      <c r="L243" s="271">
        <v>179.28</v>
      </c>
      <c r="M243" s="272">
        <v>4.01</v>
      </c>
      <c r="N243" s="273">
        <v>719</v>
      </c>
      <c r="V243" s="228"/>
      <c r="W243" s="229"/>
      <c r="Z243" s="227" t="s">
        <v>481</v>
      </c>
      <c r="AC243" s="229"/>
    </row>
    <row r="244" spans="1:29" s="226" customFormat="1" ht="12" x14ac:dyDescent="0.2">
      <c r="A244" s="268"/>
      <c r="B244" s="267"/>
      <c r="C244" s="521" t="s">
        <v>471</v>
      </c>
      <c r="D244" s="521"/>
      <c r="E244" s="521"/>
      <c r="F244" s="270" t="s">
        <v>642</v>
      </c>
      <c r="G244" s="272">
        <v>0.51</v>
      </c>
      <c r="H244" s="272">
        <v>1.38</v>
      </c>
      <c r="I244" s="287">
        <v>5.6303999999999998</v>
      </c>
      <c r="J244" s="271"/>
      <c r="K244" s="270"/>
      <c r="L244" s="271"/>
      <c r="M244" s="270"/>
      <c r="N244" s="273"/>
      <c r="V244" s="228"/>
      <c r="W244" s="229"/>
      <c r="AA244" s="227" t="s">
        <v>471</v>
      </c>
      <c r="AC244" s="229"/>
    </row>
    <row r="245" spans="1:29" s="226" customFormat="1" ht="12" x14ac:dyDescent="0.2">
      <c r="A245" s="268"/>
      <c r="B245" s="267"/>
      <c r="C245" s="524" t="s">
        <v>472</v>
      </c>
      <c r="D245" s="524"/>
      <c r="E245" s="524"/>
      <c r="F245" s="276"/>
      <c r="G245" s="276"/>
      <c r="H245" s="276"/>
      <c r="I245" s="276"/>
      <c r="J245" s="277">
        <v>28.61</v>
      </c>
      <c r="K245" s="276"/>
      <c r="L245" s="277">
        <v>247.73</v>
      </c>
      <c r="M245" s="276"/>
      <c r="N245" s="278"/>
      <c r="V245" s="228"/>
      <c r="W245" s="229"/>
      <c r="AB245" s="227" t="s">
        <v>472</v>
      </c>
      <c r="AC245" s="229"/>
    </row>
    <row r="246" spans="1:29" s="226" customFormat="1" ht="12" x14ac:dyDescent="0.2">
      <c r="A246" s="268"/>
      <c r="B246" s="267"/>
      <c r="C246" s="521" t="s">
        <v>473</v>
      </c>
      <c r="D246" s="521"/>
      <c r="E246" s="521"/>
      <c r="F246" s="270"/>
      <c r="G246" s="270"/>
      <c r="H246" s="270"/>
      <c r="I246" s="270"/>
      <c r="J246" s="271"/>
      <c r="K246" s="270"/>
      <c r="L246" s="271">
        <v>68.45</v>
      </c>
      <c r="M246" s="270"/>
      <c r="N246" s="273">
        <v>1392</v>
      </c>
      <c r="V246" s="228"/>
      <c r="W246" s="229"/>
      <c r="AA246" s="227" t="s">
        <v>473</v>
      </c>
      <c r="AC246" s="229"/>
    </row>
    <row r="247" spans="1:29" s="226" customFormat="1" ht="33.75" x14ac:dyDescent="0.2">
      <c r="A247" s="268"/>
      <c r="B247" s="267" t="s">
        <v>660</v>
      </c>
      <c r="C247" s="521" t="s">
        <v>491</v>
      </c>
      <c r="D247" s="521"/>
      <c r="E247" s="521"/>
      <c r="F247" s="270" t="s">
        <v>645</v>
      </c>
      <c r="G247" s="279">
        <v>97</v>
      </c>
      <c r="H247" s="270"/>
      <c r="I247" s="279">
        <v>97</v>
      </c>
      <c r="J247" s="271"/>
      <c r="K247" s="270"/>
      <c r="L247" s="271">
        <v>66.400000000000006</v>
      </c>
      <c r="M247" s="270"/>
      <c r="N247" s="273">
        <v>1350</v>
      </c>
      <c r="V247" s="228"/>
      <c r="W247" s="229"/>
      <c r="AA247" s="227" t="s">
        <v>491</v>
      </c>
      <c r="AC247" s="229"/>
    </row>
    <row r="248" spans="1:29" s="226" customFormat="1" ht="33.75" x14ac:dyDescent="0.2">
      <c r="A248" s="268"/>
      <c r="B248" s="267" t="s">
        <v>661</v>
      </c>
      <c r="C248" s="521" t="s">
        <v>492</v>
      </c>
      <c r="D248" s="521"/>
      <c r="E248" s="521"/>
      <c r="F248" s="270" t="s">
        <v>645</v>
      </c>
      <c r="G248" s="279">
        <v>51</v>
      </c>
      <c r="H248" s="270"/>
      <c r="I248" s="279">
        <v>51</v>
      </c>
      <c r="J248" s="271"/>
      <c r="K248" s="270"/>
      <c r="L248" s="271">
        <v>34.909999999999997</v>
      </c>
      <c r="M248" s="270"/>
      <c r="N248" s="273">
        <v>710</v>
      </c>
      <c r="V248" s="228"/>
      <c r="W248" s="229"/>
      <c r="AA248" s="227" t="s">
        <v>492</v>
      </c>
      <c r="AC248" s="229"/>
    </row>
    <row r="249" spans="1:29" s="226" customFormat="1" ht="12" x14ac:dyDescent="0.2">
      <c r="A249" s="280"/>
      <c r="B249" s="281"/>
      <c r="C249" s="523" t="s">
        <v>476</v>
      </c>
      <c r="D249" s="523"/>
      <c r="E249" s="523"/>
      <c r="F249" s="260"/>
      <c r="G249" s="260"/>
      <c r="H249" s="260"/>
      <c r="I249" s="260"/>
      <c r="J249" s="262"/>
      <c r="K249" s="260"/>
      <c r="L249" s="262">
        <v>349.04</v>
      </c>
      <c r="M249" s="276"/>
      <c r="N249" s="263">
        <v>4171</v>
      </c>
      <c r="V249" s="228"/>
      <c r="W249" s="229"/>
      <c r="AC249" s="229" t="s">
        <v>476</v>
      </c>
    </row>
    <row r="250" spans="1:29" s="226" customFormat="1" ht="45" x14ac:dyDescent="0.2">
      <c r="A250" s="258">
        <v>17</v>
      </c>
      <c r="B250" s="259" t="s">
        <v>700</v>
      </c>
      <c r="C250" s="523" t="s">
        <v>701</v>
      </c>
      <c r="D250" s="523"/>
      <c r="E250" s="523"/>
      <c r="F250" s="260" t="s">
        <v>702</v>
      </c>
      <c r="G250" s="260"/>
      <c r="H250" s="260"/>
      <c r="I250" s="282">
        <v>2.1680000000000001</v>
      </c>
      <c r="J250" s="262">
        <v>27.53</v>
      </c>
      <c r="K250" s="288">
        <v>1.38</v>
      </c>
      <c r="L250" s="262">
        <v>82.37</v>
      </c>
      <c r="M250" s="288">
        <v>9.27</v>
      </c>
      <c r="N250" s="263">
        <v>764</v>
      </c>
      <c r="V250" s="228"/>
      <c r="W250" s="229" t="s">
        <v>701</v>
      </c>
      <c r="AC250" s="229"/>
    </row>
    <row r="251" spans="1:29" s="226" customFormat="1" ht="12" x14ac:dyDescent="0.2">
      <c r="A251" s="264"/>
      <c r="B251" s="265"/>
      <c r="C251" s="521" t="s">
        <v>703</v>
      </c>
      <c r="D251" s="521"/>
      <c r="E251" s="521"/>
      <c r="F251" s="521"/>
      <c r="G251" s="521"/>
      <c r="H251" s="521"/>
      <c r="I251" s="521"/>
      <c r="J251" s="521"/>
      <c r="K251" s="521"/>
      <c r="L251" s="521"/>
      <c r="M251" s="521"/>
      <c r="N251" s="525"/>
      <c r="V251" s="228"/>
      <c r="W251" s="229"/>
      <c r="X251" s="227" t="s">
        <v>703</v>
      </c>
      <c r="AC251" s="229"/>
    </row>
    <row r="252" spans="1:29" s="226" customFormat="1" ht="33.75" x14ac:dyDescent="0.2">
      <c r="A252" s="266"/>
      <c r="B252" s="267" t="s">
        <v>638</v>
      </c>
      <c r="C252" s="521" t="s">
        <v>639</v>
      </c>
      <c r="D252" s="521"/>
      <c r="E252" s="521"/>
      <c r="F252" s="521"/>
      <c r="G252" s="521"/>
      <c r="H252" s="521"/>
      <c r="I252" s="521"/>
      <c r="J252" s="521"/>
      <c r="K252" s="521"/>
      <c r="L252" s="521"/>
      <c r="M252" s="521"/>
      <c r="N252" s="525"/>
      <c r="V252" s="228"/>
      <c r="W252" s="229"/>
      <c r="Y252" s="227" t="s">
        <v>639</v>
      </c>
      <c r="AC252" s="229"/>
    </row>
    <row r="253" spans="1:29" s="226" customFormat="1" ht="22.5" x14ac:dyDescent="0.2">
      <c r="A253" s="266"/>
      <c r="B253" s="267" t="s">
        <v>640</v>
      </c>
      <c r="C253" s="521" t="s">
        <v>641</v>
      </c>
      <c r="D253" s="521"/>
      <c r="E253" s="521"/>
      <c r="F253" s="521"/>
      <c r="G253" s="521"/>
      <c r="H253" s="521"/>
      <c r="I253" s="521"/>
      <c r="J253" s="521"/>
      <c r="K253" s="521"/>
      <c r="L253" s="521"/>
      <c r="M253" s="521"/>
      <c r="N253" s="525"/>
      <c r="V253" s="228"/>
      <c r="W253" s="229"/>
      <c r="Y253" s="227" t="s">
        <v>641</v>
      </c>
      <c r="AC253" s="229"/>
    </row>
    <row r="254" spans="1:29" s="226" customFormat="1" ht="45" x14ac:dyDescent="0.2">
      <c r="A254" s="258">
        <v>18</v>
      </c>
      <c r="B254" s="259" t="s">
        <v>704</v>
      </c>
      <c r="C254" s="523" t="s">
        <v>705</v>
      </c>
      <c r="D254" s="523"/>
      <c r="E254" s="523"/>
      <c r="F254" s="260" t="s">
        <v>706</v>
      </c>
      <c r="G254" s="260"/>
      <c r="H254" s="260"/>
      <c r="I254" s="289">
        <v>0.3</v>
      </c>
      <c r="J254" s="262"/>
      <c r="K254" s="260"/>
      <c r="L254" s="262"/>
      <c r="M254" s="260"/>
      <c r="N254" s="263"/>
      <c r="V254" s="228"/>
      <c r="W254" s="229" t="s">
        <v>705</v>
      </c>
      <c r="AC254" s="229"/>
    </row>
    <row r="255" spans="1:29" s="226" customFormat="1" ht="12" x14ac:dyDescent="0.2">
      <c r="A255" s="264"/>
      <c r="B255" s="265"/>
      <c r="C255" s="521" t="s">
        <v>707</v>
      </c>
      <c r="D255" s="521"/>
      <c r="E255" s="521"/>
      <c r="F255" s="521"/>
      <c r="G255" s="521"/>
      <c r="H255" s="521"/>
      <c r="I255" s="521"/>
      <c r="J255" s="521"/>
      <c r="K255" s="521"/>
      <c r="L255" s="521"/>
      <c r="M255" s="521"/>
      <c r="N255" s="525"/>
      <c r="V255" s="228"/>
      <c r="W255" s="229"/>
      <c r="X255" s="227" t="s">
        <v>707</v>
      </c>
      <c r="AC255" s="229"/>
    </row>
    <row r="256" spans="1:29" s="226" customFormat="1" ht="33.75" x14ac:dyDescent="0.2">
      <c r="A256" s="266"/>
      <c r="B256" s="267" t="s">
        <v>638</v>
      </c>
      <c r="C256" s="521" t="s">
        <v>639</v>
      </c>
      <c r="D256" s="521"/>
      <c r="E256" s="521"/>
      <c r="F256" s="521"/>
      <c r="G256" s="521"/>
      <c r="H256" s="521"/>
      <c r="I256" s="521"/>
      <c r="J256" s="521"/>
      <c r="K256" s="521"/>
      <c r="L256" s="521"/>
      <c r="M256" s="521"/>
      <c r="N256" s="525"/>
      <c r="V256" s="228"/>
      <c r="W256" s="229"/>
      <c r="Y256" s="227" t="s">
        <v>639</v>
      </c>
      <c r="AC256" s="229"/>
    </row>
    <row r="257" spans="1:30" s="226" customFormat="1" ht="22.5" x14ac:dyDescent="0.2">
      <c r="A257" s="266"/>
      <c r="B257" s="267" t="s">
        <v>640</v>
      </c>
      <c r="C257" s="521" t="s">
        <v>641</v>
      </c>
      <c r="D257" s="521"/>
      <c r="E257" s="521"/>
      <c r="F257" s="521"/>
      <c r="G257" s="521"/>
      <c r="H257" s="521"/>
      <c r="I257" s="521"/>
      <c r="J257" s="521"/>
      <c r="K257" s="521"/>
      <c r="L257" s="521"/>
      <c r="M257" s="521"/>
      <c r="N257" s="525"/>
      <c r="V257" s="228"/>
      <c r="W257" s="229"/>
      <c r="Y257" s="227" t="s">
        <v>641</v>
      </c>
      <c r="AC257" s="229"/>
    </row>
    <row r="258" spans="1:30" s="226" customFormat="1" ht="12" x14ac:dyDescent="0.2">
      <c r="A258" s="268"/>
      <c r="B258" s="269">
        <v>1</v>
      </c>
      <c r="C258" s="521" t="s">
        <v>470</v>
      </c>
      <c r="D258" s="521"/>
      <c r="E258" s="521"/>
      <c r="F258" s="270"/>
      <c r="G258" s="270"/>
      <c r="H258" s="270"/>
      <c r="I258" s="270"/>
      <c r="J258" s="271">
        <v>135.07</v>
      </c>
      <c r="K258" s="272">
        <v>1.38</v>
      </c>
      <c r="L258" s="271">
        <v>55.92</v>
      </c>
      <c r="M258" s="272">
        <v>20.34</v>
      </c>
      <c r="N258" s="273">
        <v>1137</v>
      </c>
      <c r="V258" s="228"/>
      <c r="W258" s="229"/>
      <c r="Z258" s="227" t="s">
        <v>470</v>
      </c>
      <c r="AC258" s="229"/>
    </row>
    <row r="259" spans="1:30" s="226" customFormat="1" ht="12" x14ac:dyDescent="0.2">
      <c r="A259" s="268"/>
      <c r="B259" s="269">
        <v>2</v>
      </c>
      <c r="C259" s="521" t="s">
        <v>479</v>
      </c>
      <c r="D259" s="521"/>
      <c r="E259" s="521"/>
      <c r="F259" s="270"/>
      <c r="G259" s="270"/>
      <c r="H259" s="270"/>
      <c r="I259" s="270"/>
      <c r="J259" s="271">
        <v>207.11</v>
      </c>
      <c r="K259" s="272">
        <v>1.38</v>
      </c>
      <c r="L259" s="271">
        <v>85.74</v>
      </c>
      <c r="M259" s="272">
        <v>9.27</v>
      </c>
      <c r="N259" s="273">
        <v>795</v>
      </c>
      <c r="V259" s="228"/>
      <c r="W259" s="229"/>
      <c r="Z259" s="227" t="s">
        <v>479</v>
      </c>
      <c r="AC259" s="229"/>
    </row>
    <row r="260" spans="1:30" s="226" customFormat="1" ht="12" x14ac:dyDescent="0.2">
      <c r="A260" s="268"/>
      <c r="B260" s="269">
        <v>3</v>
      </c>
      <c r="C260" s="521" t="s">
        <v>480</v>
      </c>
      <c r="D260" s="521"/>
      <c r="E260" s="521"/>
      <c r="F260" s="270"/>
      <c r="G260" s="270"/>
      <c r="H260" s="270"/>
      <c r="I260" s="270"/>
      <c r="J260" s="271">
        <v>36.97</v>
      </c>
      <c r="K260" s="272">
        <v>1.38</v>
      </c>
      <c r="L260" s="271">
        <v>15.31</v>
      </c>
      <c r="M260" s="272">
        <v>20.34</v>
      </c>
      <c r="N260" s="273">
        <v>311</v>
      </c>
      <c r="V260" s="228"/>
      <c r="W260" s="229"/>
      <c r="Z260" s="227" t="s">
        <v>480</v>
      </c>
      <c r="AC260" s="229"/>
    </row>
    <row r="261" spans="1:30" s="226" customFormat="1" ht="12" x14ac:dyDescent="0.2">
      <c r="A261" s="268"/>
      <c r="B261" s="267"/>
      <c r="C261" s="521" t="s">
        <v>471</v>
      </c>
      <c r="D261" s="521"/>
      <c r="E261" s="521"/>
      <c r="F261" s="270" t="s">
        <v>642</v>
      </c>
      <c r="G261" s="272">
        <v>12.53</v>
      </c>
      <c r="H261" s="272">
        <v>1.38</v>
      </c>
      <c r="I261" s="283">
        <v>5.1874200000000004</v>
      </c>
      <c r="J261" s="271"/>
      <c r="K261" s="270"/>
      <c r="L261" s="271"/>
      <c r="M261" s="270"/>
      <c r="N261" s="273"/>
      <c r="V261" s="228"/>
      <c r="W261" s="229"/>
      <c r="AA261" s="227" t="s">
        <v>471</v>
      </c>
      <c r="AC261" s="229"/>
    </row>
    <row r="262" spans="1:30" s="226" customFormat="1" ht="12" x14ac:dyDescent="0.2">
      <c r="A262" s="268"/>
      <c r="B262" s="267"/>
      <c r="C262" s="521" t="s">
        <v>482</v>
      </c>
      <c r="D262" s="521"/>
      <c r="E262" s="521"/>
      <c r="F262" s="270" t="s">
        <v>642</v>
      </c>
      <c r="G262" s="272">
        <v>3.04</v>
      </c>
      <c r="H262" s="272">
        <v>1.38</v>
      </c>
      <c r="I262" s="283">
        <v>1.2585599999999999</v>
      </c>
      <c r="J262" s="271"/>
      <c r="K262" s="270"/>
      <c r="L262" s="271"/>
      <c r="M262" s="270"/>
      <c r="N262" s="273"/>
      <c r="V262" s="228"/>
      <c r="W262" s="229"/>
      <c r="AA262" s="227" t="s">
        <v>482</v>
      </c>
      <c r="AC262" s="229"/>
    </row>
    <row r="263" spans="1:30" s="226" customFormat="1" ht="12" x14ac:dyDescent="0.2">
      <c r="A263" s="268"/>
      <c r="B263" s="267"/>
      <c r="C263" s="524" t="s">
        <v>472</v>
      </c>
      <c r="D263" s="524"/>
      <c r="E263" s="524"/>
      <c r="F263" s="276"/>
      <c r="G263" s="276"/>
      <c r="H263" s="276"/>
      <c r="I263" s="276"/>
      <c r="J263" s="277">
        <v>342.18</v>
      </c>
      <c r="K263" s="276"/>
      <c r="L263" s="277">
        <v>141.66</v>
      </c>
      <c r="M263" s="276"/>
      <c r="N263" s="278"/>
      <c r="V263" s="228"/>
      <c r="W263" s="229"/>
      <c r="AB263" s="227" t="s">
        <v>472</v>
      </c>
      <c r="AC263" s="229"/>
    </row>
    <row r="264" spans="1:30" s="226" customFormat="1" ht="12" x14ac:dyDescent="0.2">
      <c r="A264" s="268"/>
      <c r="B264" s="267"/>
      <c r="C264" s="521" t="s">
        <v>473</v>
      </c>
      <c r="D264" s="521"/>
      <c r="E264" s="521"/>
      <c r="F264" s="270"/>
      <c r="G264" s="270"/>
      <c r="H264" s="270"/>
      <c r="I264" s="270"/>
      <c r="J264" s="271"/>
      <c r="K264" s="270"/>
      <c r="L264" s="271">
        <v>71.23</v>
      </c>
      <c r="M264" s="270"/>
      <c r="N264" s="273">
        <v>1448</v>
      </c>
      <c r="V264" s="228"/>
      <c r="W264" s="229"/>
      <c r="AA264" s="227" t="s">
        <v>473</v>
      </c>
      <c r="AC264" s="229"/>
    </row>
    <row r="265" spans="1:30" s="226" customFormat="1" ht="22.5" x14ac:dyDescent="0.2">
      <c r="A265" s="268"/>
      <c r="B265" s="267" t="s">
        <v>643</v>
      </c>
      <c r="C265" s="521" t="s">
        <v>644</v>
      </c>
      <c r="D265" s="521"/>
      <c r="E265" s="521"/>
      <c r="F265" s="270" t="s">
        <v>645</v>
      </c>
      <c r="G265" s="279">
        <v>92</v>
      </c>
      <c r="H265" s="270"/>
      <c r="I265" s="279">
        <v>92</v>
      </c>
      <c r="J265" s="271"/>
      <c r="K265" s="270"/>
      <c r="L265" s="271">
        <v>65.53</v>
      </c>
      <c r="M265" s="270"/>
      <c r="N265" s="273">
        <v>1332</v>
      </c>
      <c r="V265" s="228"/>
      <c r="W265" s="229"/>
      <c r="AA265" s="227" t="s">
        <v>644</v>
      </c>
      <c r="AC265" s="229"/>
    </row>
    <row r="266" spans="1:30" s="226" customFormat="1" ht="22.5" x14ac:dyDescent="0.2">
      <c r="A266" s="268"/>
      <c r="B266" s="267" t="s">
        <v>646</v>
      </c>
      <c r="C266" s="521" t="s">
        <v>647</v>
      </c>
      <c r="D266" s="521"/>
      <c r="E266" s="521"/>
      <c r="F266" s="270" t="s">
        <v>645</v>
      </c>
      <c r="G266" s="279">
        <v>46</v>
      </c>
      <c r="H266" s="270"/>
      <c r="I266" s="279">
        <v>46</v>
      </c>
      <c r="J266" s="271"/>
      <c r="K266" s="270"/>
      <c r="L266" s="271">
        <v>32.770000000000003</v>
      </c>
      <c r="M266" s="270"/>
      <c r="N266" s="273">
        <v>666</v>
      </c>
      <c r="V266" s="228"/>
      <c r="W266" s="229"/>
      <c r="AA266" s="227" t="s">
        <v>647</v>
      </c>
      <c r="AC266" s="229"/>
    </row>
    <row r="267" spans="1:30" s="226" customFormat="1" ht="12" x14ac:dyDescent="0.2">
      <c r="A267" s="280"/>
      <c r="B267" s="281"/>
      <c r="C267" s="523" t="s">
        <v>476</v>
      </c>
      <c r="D267" s="523"/>
      <c r="E267" s="523"/>
      <c r="F267" s="260"/>
      <c r="G267" s="260"/>
      <c r="H267" s="260"/>
      <c r="I267" s="260"/>
      <c r="J267" s="262"/>
      <c r="K267" s="260"/>
      <c r="L267" s="262">
        <v>239.96</v>
      </c>
      <c r="M267" s="276"/>
      <c r="N267" s="263">
        <v>3930</v>
      </c>
      <c r="V267" s="228"/>
      <c r="W267" s="229"/>
      <c r="AC267" s="229" t="s">
        <v>476</v>
      </c>
    </row>
    <row r="268" spans="1:30" s="226" customFormat="1" ht="12" x14ac:dyDescent="0.2">
      <c r="A268" s="529" t="s">
        <v>708</v>
      </c>
      <c r="B268" s="530"/>
      <c r="C268" s="530"/>
      <c r="D268" s="530"/>
      <c r="E268" s="530"/>
      <c r="F268" s="530"/>
      <c r="G268" s="530"/>
      <c r="H268" s="530"/>
      <c r="I268" s="530"/>
      <c r="J268" s="530"/>
      <c r="K268" s="530"/>
      <c r="L268" s="530"/>
      <c r="M268" s="530"/>
      <c r="N268" s="531"/>
      <c r="V268" s="228"/>
      <c r="W268" s="229"/>
      <c r="AC268" s="229"/>
      <c r="AD268" s="229" t="s">
        <v>708</v>
      </c>
    </row>
    <row r="269" spans="1:30" s="226" customFormat="1" ht="33.75" x14ac:dyDescent="0.2">
      <c r="A269" s="258">
        <v>19</v>
      </c>
      <c r="B269" s="259" t="s">
        <v>709</v>
      </c>
      <c r="C269" s="523" t="s">
        <v>710</v>
      </c>
      <c r="D269" s="523"/>
      <c r="E269" s="523"/>
      <c r="F269" s="260" t="s">
        <v>711</v>
      </c>
      <c r="G269" s="260"/>
      <c r="H269" s="260"/>
      <c r="I269" s="284">
        <v>4</v>
      </c>
      <c r="J269" s="262"/>
      <c r="K269" s="260"/>
      <c r="L269" s="262"/>
      <c r="M269" s="260"/>
      <c r="N269" s="263"/>
      <c r="V269" s="228"/>
      <c r="W269" s="229" t="s">
        <v>710</v>
      </c>
      <c r="AC269" s="229"/>
      <c r="AD269" s="229"/>
    </row>
    <row r="270" spans="1:30" s="226" customFormat="1" ht="33.75" x14ac:dyDescent="0.2">
      <c r="A270" s="266"/>
      <c r="B270" s="267" t="s">
        <v>638</v>
      </c>
      <c r="C270" s="521" t="s">
        <v>639</v>
      </c>
      <c r="D270" s="521"/>
      <c r="E270" s="521"/>
      <c r="F270" s="521"/>
      <c r="G270" s="521"/>
      <c r="H270" s="521"/>
      <c r="I270" s="521"/>
      <c r="J270" s="521"/>
      <c r="K270" s="521"/>
      <c r="L270" s="521"/>
      <c r="M270" s="521"/>
      <c r="N270" s="525"/>
      <c r="V270" s="228"/>
      <c r="W270" s="229"/>
      <c r="Y270" s="227" t="s">
        <v>639</v>
      </c>
      <c r="AC270" s="229"/>
      <c r="AD270" s="229"/>
    </row>
    <row r="271" spans="1:30" s="226" customFormat="1" ht="22.5" x14ac:dyDescent="0.2">
      <c r="A271" s="266"/>
      <c r="B271" s="267" t="s">
        <v>640</v>
      </c>
      <c r="C271" s="521" t="s">
        <v>641</v>
      </c>
      <c r="D271" s="521"/>
      <c r="E271" s="521"/>
      <c r="F271" s="521"/>
      <c r="G271" s="521"/>
      <c r="H271" s="521"/>
      <c r="I271" s="521"/>
      <c r="J271" s="521"/>
      <c r="K271" s="521"/>
      <c r="L271" s="521"/>
      <c r="M271" s="521"/>
      <c r="N271" s="525"/>
      <c r="V271" s="228"/>
      <c r="W271" s="229"/>
      <c r="Y271" s="227" t="s">
        <v>641</v>
      </c>
      <c r="AC271" s="229"/>
      <c r="AD271" s="229"/>
    </row>
    <row r="272" spans="1:30" s="226" customFormat="1" ht="12" x14ac:dyDescent="0.2">
      <c r="A272" s="268"/>
      <c r="B272" s="269">
        <v>1</v>
      </c>
      <c r="C272" s="521" t="s">
        <v>470</v>
      </c>
      <c r="D272" s="521"/>
      <c r="E272" s="521"/>
      <c r="F272" s="270"/>
      <c r="G272" s="270"/>
      <c r="H272" s="270"/>
      <c r="I272" s="270"/>
      <c r="J272" s="271">
        <v>4.62</v>
      </c>
      <c r="K272" s="272">
        <v>1.38</v>
      </c>
      <c r="L272" s="271">
        <v>25.5</v>
      </c>
      <c r="M272" s="272">
        <v>20.34</v>
      </c>
      <c r="N272" s="273">
        <v>519</v>
      </c>
      <c r="V272" s="228"/>
      <c r="W272" s="229"/>
      <c r="Z272" s="227" t="s">
        <v>470</v>
      </c>
      <c r="AC272" s="229"/>
      <c r="AD272" s="229"/>
    </row>
    <row r="273" spans="1:30" s="226" customFormat="1" ht="12" x14ac:dyDescent="0.2">
      <c r="A273" s="268"/>
      <c r="B273" s="269">
        <v>4</v>
      </c>
      <c r="C273" s="521" t="s">
        <v>481</v>
      </c>
      <c r="D273" s="521"/>
      <c r="E273" s="521"/>
      <c r="F273" s="270"/>
      <c r="G273" s="270"/>
      <c r="H273" s="270"/>
      <c r="I273" s="270"/>
      <c r="J273" s="271">
        <v>22.92</v>
      </c>
      <c r="K273" s="270"/>
      <c r="L273" s="271">
        <v>91.68</v>
      </c>
      <c r="M273" s="272">
        <v>4.01</v>
      </c>
      <c r="N273" s="273">
        <v>368</v>
      </c>
      <c r="V273" s="228"/>
      <c r="W273" s="229"/>
      <c r="Z273" s="227" t="s">
        <v>481</v>
      </c>
      <c r="AC273" s="229"/>
      <c r="AD273" s="229"/>
    </row>
    <row r="274" spans="1:30" s="226" customFormat="1" ht="12" x14ac:dyDescent="0.2">
      <c r="A274" s="268"/>
      <c r="B274" s="267"/>
      <c r="C274" s="521" t="s">
        <v>471</v>
      </c>
      <c r="D274" s="521"/>
      <c r="E274" s="521"/>
      <c r="F274" s="270" t="s">
        <v>642</v>
      </c>
      <c r="G274" s="272">
        <v>0.38</v>
      </c>
      <c r="H274" s="272">
        <v>1.38</v>
      </c>
      <c r="I274" s="287">
        <v>2.0975999999999999</v>
      </c>
      <c r="J274" s="271"/>
      <c r="K274" s="270"/>
      <c r="L274" s="271"/>
      <c r="M274" s="270"/>
      <c r="N274" s="273"/>
      <c r="V274" s="228"/>
      <c r="W274" s="229"/>
      <c r="AA274" s="227" t="s">
        <v>471</v>
      </c>
      <c r="AC274" s="229"/>
      <c r="AD274" s="229"/>
    </row>
    <row r="275" spans="1:30" s="226" customFormat="1" ht="12" x14ac:dyDescent="0.2">
      <c r="A275" s="268"/>
      <c r="B275" s="267"/>
      <c r="C275" s="524" t="s">
        <v>472</v>
      </c>
      <c r="D275" s="524"/>
      <c r="E275" s="524"/>
      <c r="F275" s="276"/>
      <c r="G275" s="276"/>
      <c r="H275" s="276"/>
      <c r="I275" s="276"/>
      <c r="J275" s="277">
        <v>27.54</v>
      </c>
      <c r="K275" s="276"/>
      <c r="L275" s="277">
        <v>117.18</v>
      </c>
      <c r="M275" s="276"/>
      <c r="N275" s="278"/>
      <c r="V275" s="228"/>
      <c r="W275" s="229"/>
      <c r="AB275" s="227" t="s">
        <v>472</v>
      </c>
      <c r="AC275" s="229"/>
      <c r="AD275" s="229"/>
    </row>
    <row r="276" spans="1:30" s="226" customFormat="1" ht="12" x14ac:dyDescent="0.2">
      <c r="A276" s="268"/>
      <c r="B276" s="267"/>
      <c r="C276" s="521" t="s">
        <v>473</v>
      </c>
      <c r="D276" s="521"/>
      <c r="E276" s="521"/>
      <c r="F276" s="270"/>
      <c r="G276" s="270"/>
      <c r="H276" s="270"/>
      <c r="I276" s="270"/>
      <c r="J276" s="271"/>
      <c r="K276" s="270"/>
      <c r="L276" s="271">
        <v>25.5</v>
      </c>
      <c r="M276" s="270"/>
      <c r="N276" s="273">
        <v>519</v>
      </c>
      <c r="V276" s="228"/>
      <c r="W276" s="229"/>
      <c r="AA276" s="227" t="s">
        <v>473</v>
      </c>
      <c r="AC276" s="229"/>
      <c r="AD276" s="229"/>
    </row>
    <row r="277" spans="1:30" s="226" customFormat="1" ht="33.75" x14ac:dyDescent="0.2">
      <c r="A277" s="268"/>
      <c r="B277" s="267" t="s">
        <v>660</v>
      </c>
      <c r="C277" s="521" t="s">
        <v>491</v>
      </c>
      <c r="D277" s="521"/>
      <c r="E277" s="521"/>
      <c r="F277" s="270" t="s">
        <v>645</v>
      </c>
      <c r="G277" s="279">
        <v>97</v>
      </c>
      <c r="H277" s="270"/>
      <c r="I277" s="279">
        <v>97</v>
      </c>
      <c r="J277" s="271"/>
      <c r="K277" s="270"/>
      <c r="L277" s="271">
        <v>24.74</v>
      </c>
      <c r="M277" s="270"/>
      <c r="N277" s="273">
        <v>503</v>
      </c>
      <c r="V277" s="228"/>
      <c r="W277" s="229"/>
      <c r="AA277" s="227" t="s">
        <v>491</v>
      </c>
      <c r="AC277" s="229"/>
      <c r="AD277" s="229"/>
    </row>
    <row r="278" spans="1:30" s="226" customFormat="1" ht="33.75" x14ac:dyDescent="0.2">
      <c r="A278" s="268"/>
      <c r="B278" s="267" t="s">
        <v>661</v>
      </c>
      <c r="C278" s="521" t="s">
        <v>492</v>
      </c>
      <c r="D278" s="521"/>
      <c r="E278" s="521"/>
      <c r="F278" s="270" t="s">
        <v>645</v>
      </c>
      <c r="G278" s="279">
        <v>51</v>
      </c>
      <c r="H278" s="270"/>
      <c r="I278" s="279">
        <v>51</v>
      </c>
      <c r="J278" s="271"/>
      <c r="K278" s="270"/>
      <c r="L278" s="271">
        <v>13.01</v>
      </c>
      <c r="M278" s="270"/>
      <c r="N278" s="273">
        <v>265</v>
      </c>
      <c r="V278" s="228"/>
      <c r="W278" s="229"/>
      <c r="AA278" s="227" t="s">
        <v>492</v>
      </c>
      <c r="AC278" s="229"/>
      <c r="AD278" s="229"/>
    </row>
    <row r="279" spans="1:30" s="226" customFormat="1" ht="12" x14ac:dyDescent="0.2">
      <c r="A279" s="280"/>
      <c r="B279" s="281"/>
      <c r="C279" s="523" t="s">
        <v>476</v>
      </c>
      <c r="D279" s="523"/>
      <c r="E279" s="523"/>
      <c r="F279" s="260"/>
      <c r="G279" s="260"/>
      <c r="H279" s="260"/>
      <c r="I279" s="260"/>
      <c r="J279" s="262"/>
      <c r="K279" s="260"/>
      <c r="L279" s="262">
        <v>154.93</v>
      </c>
      <c r="M279" s="276"/>
      <c r="N279" s="263">
        <v>1655</v>
      </c>
      <c r="V279" s="228"/>
      <c r="W279" s="229"/>
      <c r="AC279" s="229" t="s">
        <v>476</v>
      </c>
      <c r="AD279" s="229"/>
    </row>
    <row r="280" spans="1:30" s="226" customFormat="1" ht="33.75" x14ac:dyDescent="0.2">
      <c r="A280" s="258">
        <v>20</v>
      </c>
      <c r="B280" s="259" t="s">
        <v>712</v>
      </c>
      <c r="C280" s="523" t="s">
        <v>713</v>
      </c>
      <c r="D280" s="523"/>
      <c r="E280" s="523"/>
      <c r="F280" s="260" t="s">
        <v>687</v>
      </c>
      <c r="G280" s="260"/>
      <c r="H280" s="260"/>
      <c r="I280" s="284">
        <v>2</v>
      </c>
      <c r="J280" s="262"/>
      <c r="K280" s="260"/>
      <c r="L280" s="262"/>
      <c r="M280" s="260"/>
      <c r="N280" s="263"/>
      <c r="V280" s="228"/>
      <c r="W280" s="229" t="s">
        <v>713</v>
      </c>
      <c r="AC280" s="229"/>
      <c r="AD280" s="229"/>
    </row>
    <row r="281" spans="1:30" s="226" customFormat="1" ht="33.75" x14ac:dyDescent="0.2">
      <c r="A281" s="266"/>
      <c r="B281" s="267" t="s">
        <v>638</v>
      </c>
      <c r="C281" s="521" t="s">
        <v>639</v>
      </c>
      <c r="D281" s="521"/>
      <c r="E281" s="521"/>
      <c r="F281" s="521"/>
      <c r="G281" s="521"/>
      <c r="H281" s="521"/>
      <c r="I281" s="521"/>
      <c r="J281" s="521"/>
      <c r="K281" s="521"/>
      <c r="L281" s="521"/>
      <c r="M281" s="521"/>
      <c r="N281" s="525"/>
      <c r="V281" s="228"/>
      <c r="W281" s="229"/>
      <c r="Y281" s="227" t="s">
        <v>639</v>
      </c>
      <c r="AC281" s="229"/>
      <c r="AD281" s="229"/>
    </row>
    <row r="282" spans="1:30" s="226" customFormat="1" ht="22.5" x14ac:dyDescent="0.2">
      <c r="A282" s="266"/>
      <c r="B282" s="267" t="s">
        <v>640</v>
      </c>
      <c r="C282" s="521" t="s">
        <v>641</v>
      </c>
      <c r="D282" s="521"/>
      <c r="E282" s="521"/>
      <c r="F282" s="521"/>
      <c r="G282" s="521"/>
      <c r="H282" s="521"/>
      <c r="I282" s="521"/>
      <c r="J282" s="521"/>
      <c r="K282" s="521"/>
      <c r="L282" s="521"/>
      <c r="M282" s="521"/>
      <c r="N282" s="525"/>
      <c r="V282" s="228"/>
      <c r="W282" s="229"/>
      <c r="Y282" s="227" t="s">
        <v>641</v>
      </c>
      <c r="AC282" s="229"/>
      <c r="AD282" s="229"/>
    </row>
    <row r="283" spans="1:30" s="226" customFormat="1" ht="12" x14ac:dyDescent="0.2">
      <c r="A283" s="268"/>
      <c r="B283" s="269">
        <v>1</v>
      </c>
      <c r="C283" s="521" t="s">
        <v>470</v>
      </c>
      <c r="D283" s="521"/>
      <c r="E283" s="521"/>
      <c r="F283" s="270"/>
      <c r="G283" s="270"/>
      <c r="H283" s="270"/>
      <c r="I283" s="270"/>
      <c r="J283" s="271">
        <v>74.05</v>
      </c>
      <c r="K283" s="272">
        <v>1.38</v>
      </c>
      <c r="L283" s="271">
        <v>204.38</v>
      </c>
      <c r="M283" s="272">
        <v>20.34</v>
      </c>
      <c r="N283" s="273">
        <v>4157</v>
      </c>
      <c r="V283" s="228"/>
      <c r="W283" s="229"/>
      <c r="Z283" s="227" t="s">
        <v>470</v>
      </c>
      <c r="AC283" s="229"/>
      <c r="AD283" s="229"/>
    </row>
    <row r="284" spans="1:30" s="226" customFormat="1" ht="12" x14ac:dyDescent="0.2">
      <c r="A284" s="268"/>
      <c r="B284" s="269">
        <v>2</v>
      </c>
      <c r="C284" s="521" t="s">
        <v>479</v>
      </c>
      <c r="D284" s="521"/>
      <c r="E284" s="521"/>
      <c r="F284" s="270"/>
      <c r="G284" s="270"/>
      <c r="H284" s="270"/>
      <c r="I284" s="270"/>
      <c r="J284" s="271">
        <v>564.55999999999995</v>
      </c>
      <c r="K284" s="272">
        <v>1.38</v>
      </c>
      <c r="L284" s="271">
        <v>1558.19</v>
      </c>
      <c r="M284" s="272">
        <v>9.27</v>
      </c>
      <c r="N284" s="273">
        <v>14444</v>
      </c>
      <c r="V284" s="228"/>
      <c r="W284" s="229"/>
      <c r="Z284" s="227" t="s">
        <v>479</v>
      </c>
      <c r="AC284" s="229"/>
      <c r="AD284" s="229"/>
    </row>
    <row r="285" spans="1:30" s="226" customFormat="1" ht="12" x14ac:dyDescent="0.2">
      <c r="A285" s="268"/>
      <c r="B285" s="269">
        <v>3</v>
      </c>
      <c r="C285" s="521" t="s">
        <v>480</v>
      </c>
      <c r="D285" s="521"/>
      <c r="E285" s="521"/>
      <c r="F285" s="270"/>
      <c r="G285" s="270"/>
      <c r="H285" s="270"/>
      <c r="I285" s="270"/>
      <c r="J285" s="271">
        <v>80.510000000000005</v>
      </c>
      <c r="K285" s="272">
        <v>1.38</v>
      </c>
      <c r="L285" s="271">
        <v>222.21</v>
      </c>
      <c r="M285" s="272">
        <v>20.34</v>
      </c>
      <c r="N285" s="273">
        <v>4520</v>
      </c>
      <c r="V285" s="228"/>
      <c r="W285" s="229"/>
      <c r="Z285" s="227" t="s">
        <v>480</v>
      </c>
      <c r="AC285" s="229"/>
      <c r="AD285" s="229"/>
    </row>
    <row r="286" spans="1:30" s="226" customFormat="1" ht="12" x14ac:dyDescent="0.2">
      <c r="A286" s="268"/>
      <c r="B286" s="269">
        <v>4</v>
      </c>
      <c r="C286" s="521" t="s">
        <v>481</v>
      </c>
      <c r="D286" s="521"/>
      <c r="E286" s="521"/>
      <c r="F286" s="270"/>
      <c r="G286" s="270"/>
      <c r="H286" s="270"/>
      <c r="I286" s="270"/>
      <c r="J286" s="271">
        <v>3.53</v>
      </c>
      <c r="K286" s="270"/>
      <c r="L286" s="271">
        <v>7.06</v>
      </c>
      <c r="M286" s="272">
        <v>4.01</v>
      </c>
      <c r="N286" s="273">
        <v>28</v>
      </c>
      <c r="V286" s="228"/>
      <c r="W286" s="229"/>
      <c r="Z286" s="227" t="s">
        <v>481</v>
      </c>
      <c r="AC286" s="229"/>
      <c r="AD286" s="229"/>
    </row>
    <row r="287" spans="1:30" s="226" customFormat="1" ht="12" x14ac:dyDescent="0.2">
      <c r="A287" s="268"/>
      <c r="B287" s="267"/>
      <c r="C287" s="521" t="s">
        <v>471</v>
      </c>
      <c r="D287" s="521"/>
      <c r="E287" s="521"/>
      <c r="F287" s="270" t="s">
        <v>642</v>
      </c>
      <c r="G287" s="272">
        <v>6.09</v>
      </c>
      <c r="H287" s="272">
        <v>1.38</v>
      </c>
      <c r="I287" s="287">
        <v>16.808399999999999</v>
      </c>
      <c r="J287" s="271"/>
      <c r="K287" s="270"/>
      <c r="L287" s="271"/>
      <c r="M287" s="270"/>
      <c r="N287" s="273"/>
      <c r="V287" s="228"/>
      <c r="W287" s="229"/>
      <c r="AA287" s="227" t="s">
        <v>471</v>
      </c>
      <c r="AC287" s="229"/>
      <c r="AD287" s="229"/>
    </row>
    <row r="288" spans="1:30" s="226" customFormat="1" ht="12" x14ac:dyDescent="0.2">
      <c r="A288" s="268"/>
      <c r="B288" s="267"/>
      <c r="C288" s="521" t="s">
        <v>482</v>
      </c>
      <c r="D288" s="521"/>
      <c r="E288" s="521"/>
      <c r="F288" s="270" t="s">
        <v>642</v>
      </c>
      <c r="G288" s="272">
        <v>4.93</v>
      </c>
      <c r="H288" s="272">
        <v>1.38</v>
      </c>
      <c r="I288" s="287">
        <v>13.6068</v>
      </c>
      <c r="J288" s="271"/>
      <c r="K288" s="270"/>
      <c r="L288" s="271"/>
      <c r="M288" s="270"/>
      <c r="N288" s="273"/>
      <c r="V288" s="228"/>
      <c r="W288" s="229"/>
      <c r="AA288" s="227" t="s">
        <v>482</v>
      </c>
      <c r="AC288" s="229"/>
      <c r="AD288" s="229"/>
    </row>
    <row r="289" spans="1:30" s="226" customFormat="1" ht="12" x14ac:dyDescent="0.2">
      <c r="A289" s="268"/>
      <c r="B289" s="267"/>
      <c r="C289" s="524" t="s">
        <v>472</v>
      </c>
      <c r="D289" s="524"/>
      <c r="E289" s="524"/>
      <c r="F289" s="276"/>
      <c r="G289" s="276"/>
      <c r="H289" s="276"/>
      <c r="I289" s="276"/>
      <c r="J289" s="277">
        <v>642.14</v>
      </c>
      <c r="K289" s="276"/>
      <c r="L289" s="277">
        <v>1769.63</v>
      </c>
      <c r="M289" s="276"/>
      <c r="N289" s="278"/>
      <c r="V289" s="228"/>
      <c r="W289" s="229"/>
      <c r="AB289" s="227" t="s">
        <v>472</v>
      </c>
      <c r="AC289" s="229"/>
      <c r="AD289" s="229"/>
    </row>
    <row r="290" spans="1:30" s="226" customFormat="1" ht="12" x14ac:dyDescent="0.2">
      <c r="A290" s="268"/>
      <c r="B290" s="267"/>
      <c r="C290" s="521" t="s">
        <v>473</v>
      </c>
      <c r="D290" s="521"/>
      <c r="E290" s="521"/>
      <c r="F290" s="270"/>
      <c r="G290" s="270"/>
      <c r="H290" s="270"/>
      <c r="I290" s="270"/>
      <c r="J290" s="271"/>
      <c r="K290" s="270"/>
      <c r="L290" s="271">
        <v>426.59</v>
      </c>
      <c r="M290" s="270"/>
      <c r="N290" s="273">
        <v>8677</v>
      </c>
      <c r="V290" s="228"/>
      <c r="W290" s="229"/>
      <c r="AA290" s="227" t="s">
        <v>473</v>
      </c>
      <c r="AC290" s="229"/>
      <c r="AD290" s="229"/>
    </row>
    <row r="291" spans="1:30" s="226" customFormat="1" ht="33.75" x14ac:dyDescent="0.2">
      <c r="A291" s="268"/>
      <c r="B291" s="267" t="s">
        <v>660</v>
      </c>
      <c r="C291" s="521" t="s">
        <v>491</v>
      </c>
      <c r="D291" s="521"/>
      <c r="E291" s="521"/>
      <c r="F291" s="270" t="s">
        <v>645</v>
      </c>
      <c r="G291" s="279">
        <v>97</v>
      </c>
      <c r="H291" s="270"/>
      <c r="I291" s="279">
        <v>97</v>
      </c>
      <c r="J291" s="271"/>
      <c r="K291" s="270"/>
      <c r="L291" s="271">
        <v>413.79</v>
      </c>
      <c r="M291" s="270"/>
      <c r="N291" s="273">
        <v>8417</v>
      </c>
      <c r="V291" s="228"/>
      <c r="W291" s="229"/>
      <c r="AA291" s="227" t="s">
        <v>491</v>
      </c>
      <c r="AC291" s="229"/>
      <c r="AD291" s="229"/>
    </row>
    <row r="292" spans="1:30" s="226" customFormat="1" ht="33.75" x14ac:dyDescent="0.2">
      <c r="A292" s="268"/>
      <c r="B292" s="267" t="s">
        <v>661</v>
      </c>
      <c r="C292" s="521" t="s">
        <v>492</v>
      </c>
      <c r="D292" s="521"/>
      <c r="E292" s="521"/>
      <c r="F292" s="270" t="s">
        <v>645</v>
      </c>
      <c r="G292" s="279">
        <v>51</v>
      </c>
      <c r="H292" s="270"/>
      <c r="I292" s="279">
        <v>51</v>
      </c>
      <c r="J292" s="271"/>
      <c r="K292" s="270"/>
      <c r="L292" s="271">
        <v>217.56</v>
      </c>
      <c r="M292" s="270"/>
      <c r="N292" s="273">
        <v>4425</v>
      </c>
      <c r="V292" s="228"/>
      <c r="W292" s="229"/>
      <c r="AA292" s="227" t="s">
        <v>492</v>
      </c>
      <c r="AC292" s="229"/>
      <c r="AD292" s="229"/>
    </row>
    <row r="293" spans="1:30" s="226" customFormat="1" ht="12" x14ac:dyDescent="0.2">
      <c r="A293" s="280"/>
      <c r="B293" s="281"/>
      <c r="C293" s="523" t="s">
        <v>476</v>
      </c>
      <c r="D293" s="523"/>
      <c r="E293" s="523"/>
      <c r="F293" s="260"/>
      <c r="G293" s="260"/>
      <c r="H293" s="260"/>
      <c r="I293" s="260"/>
      <c r="J293" s="262"/>
      <c r="K293" s="260"/>
      <c r="L293" s="262">
        <v>2400.98</v>
      </c>
      <c r="M293" s="276"/>
      <c r="N293" s="263">
        <v>31471</v>
      </c>
      <c r="V293" s="228"/>
      <c r="W293" s="229"/>
      <c r="AC293" s="229" t="s">
        <v>476</v>
      </c>
      <c r="AD293" s="229"/>
    </row>
    <row r="294" spans="1:30" s="226" customFormat="1" ht="33.75" x14ac:dyDescent="0.2">
      <c r="A294" s="258">
        <v>21</v>
      </c>
      <c r="B294" s="259" t="s">
        <v>714</v>
      </c>
      <c r="C294" s="523" t="s">
        <v>715</v>
      </c>
      <c r="D294" s="523"/>
      <c r="E294" s="523"/>
      <c r="F294" s="260" t="s">
        <v>690</v>
      </c>
      <c r="G294" s="260"/>
      <c r="H294" s="260"/>
      <c r="I294" s="288">
        <v>0.06</v>
      </c>
      <c r="J294" s="262"/>
      <c r="K294" s="260"/>
      <c r="L294" s="262"/>
      <c r="M294" s="260"/>
      <c r="N294" s="263"/>
      <c r="V294" s="228"/>
      <c r="W294" s="229" t="s">
        <v>715</v>
      </c>
      <c r="AC294" s="229"/>
      <c r="AD294" s="229"/>
    </row>
    <row r="295" spans="1:30" s="226" customFormat="1" ht="12" x14ac:dyDescent="0.2">
      <c r="A295" s="264"/>
      <c r="B295" s="265"/>
      <c r="C295" s="521" t="s">
        <v>716</v>
      </c>
      <c r="D295" s="521"/>
      <c r="E295" s="521"/>
      <c r="F295" s="521"/>
      <c r="G295" s="521"/>
      <c r="H295" s="521"/>
      <c r="I295" s="521"/>
      <c r="J295" s="521"/>
      <c r="K295" s="521"/>
      <c r="L295" s="521"/>
      <c r="M295" s="521"/>
      <c r="N295" s="525"/>
      <c r="V295" s="228"/>
      <c r="W295" s="229"/>
      <c r="X295" s="227" t="s">
        <v>716</v>
      </c>
      <c r="AC295" s="229"/>
      <c r="AD295" s="229"/>
    </row>
    <row r="296" spans="1:30" s="226" customFormat="1" ht="33.75" x14ac:dyDescent="0.2">
      <c r="A296" s="266"/>
      <c r="B296" s="267" t="s">
        <v>638</v>
      </c>
      <c r="C296" s="521" t="s">
        <v>639</v>
      </c>
      <c r="D296" s="521"/>
      <c r="E296" s="521"/>
      <c r="F296" s="521"/>
      <c r="G296" s="521"/>
      <c r="H296" s="521"/>
      <c r="I296" s="521"/>
      <c r="J296" s="521"/>
      <c r="K296" s="521"/>
      <c r="L296" s="521"/>
      <c r="M296" s="521"/>
      <c r="N296" s="525"/>
      <c r="V296" s="228"/>
      <c r="W296" s="229"/>
      <c r="Y296" s="227" t="s">
        <v>639</v>
      </c>
      <c r="AC296" s="229"/>
      <c r="AD296" s="229"/>
    </row>
    <row r="297" spans="1:30" s="226" customFormat="1" ht="22.5" x14ac:dyDescent="0.2">
      <c r="A297" s="266"/>
      <c r="B297" s="267" t="s">
        <v>640</v>
      </c>
      <c r="C297" s="521" t="s">
        <v>641</v>
      </c>
      <c r="D297" s="521"/>
      <c r="E297" s="521"/>
      <c r="F297" s="521"/>
      <c r="G297" s="521"/>
      <c r="H297" s="521"/>
      <c r="I297" s="521"/>
      <c r="J297" s="521"/>
      <c r="K297" s="521"/>
      <c r="L297" s="521"/>
      <c r="M297" s="521"/>
      <c r="N297" s="525"/>
      <c r="V297" s="228"/>
      <c r="W297" s="229"/>
      <c r="Y297" s="227" t="s">
        <v>641</v>
      </c>
      <c r="AC297" s="229"/>
      <c r="AD297" s="229"/>
    </row>
    <row r="298" spans="1:30" s="226" customFormat="1" ht="12" x14ac:dyDescent="0.2">
      <c r="A298" s="268"/>
      <c r="B298" s="269">
        <v>1</v>
      </c>
      <c r="C298" s="521" t="s">
        <v>470</v>
      </c>
      <c r="D298" s="521"/>
      <c r="E298" s="521"/>
      <c r="F298" s="270"/>
      <c r="G298" s="270"/>
      <c r="H298" s="270"/>
      <c r="I298" s="270"/>
      <c r="J298" s="271">
        <v>183.86</v>
      </c>
      <c r="K298" s="272">
        <v>1.38</v>
      </c>
      <c r="L298" s="271">
        <v>15.22</v>
      </c>
      <c r="M298" s="272">
        <v>20.34</v>
      </c>
      <c r="N298" s="273">
        <v>310</v>
      </c>
      <c r="V298" s="228"/>
      <c r="W298" s="229"/>
      <c r="Z298" s="227" t="s">
        <v>470</v>
      </c>
      <c r="AC298" s="229"/>
      <c r="AD298" s="229"/>
    </row>
    <row r="299" spans="1:30" s="226" customFormat="1" ht="12" x14ac:dyDescent="0.2">
      <c r="A299" s="268"/>
      <c r="B299" s="269">
        <v>4</v>
      </c>
      <c r="C299" s="521" t="s">
        <v>481</v>
      </c>
      <c r="D299" s="521"/>
      <c r="E299" s="521"/>
      <c r="F299" s="270"/>
      <c r="G299" s="270"/>
      <c r="H299" s="270"/>
      <c r="I299" s="270"/>
      <c r="J299" s="271">
        <v>3.68</v>
      </c>
      <c r="K299" s="270"/>
      <c r="L299" s="271">
        <v>0.22</v>
      </c>
      <c r="M299" s="272">
        <v>4.01</v>
      </c>
      <c r="N299" s="273">
        <v>1</v>
      </c>
      <c r="V299" s="228"/>
      <c r="W299" s="229"/>
      <c r="Z299" s="227" t="s">
        <v>481</v>
      </c>
      <c r="AC299" s="229"/>
      <c r="AD299" s="229"/>
    </row>
    <row r="300" spans="1:30" s="226" customFormat="1" ht="12" x14ac:dyDescent="0.2">
      <c r="A300" s="268"/>
      <c r="B300" s="267"/>
      <c r="C300" s="521" t="s">
        <v>471</v>
      </c>
      <c r="D300" s="521"/>
      <c r="E300" s="521"/>
      <c r="F300" s="270" t="s">
        <v>642</v>
      </c>
      <c r="G300" s="272">
        <v>15.12</v>
      </c>
      <c r="H300" s="272">
        <v>1.38</v>
      </c>
      <c r="I300" s="274">
        <v>1.2519359999999999</v>
      </c>
      <c r="J300" s="271"/>
      <c r="K300" s="270"/>
      <c r="L300" s="271"/>
      <c r="M300" s="270"/>
      <c r="N300" s="273"/>
      <c r="V300" s="228"/>
      <c r="W300" s="229"/>
      <c r="AA300" s="227" t="s">
        <v>471</v>
      </c>
      <c r="AC300" s="229"/>
      <c r="AD300" s="229"/>
    </row>
    <row r="301" spans="1:30" s="226" customFormat="1" ht="12" x14ac:dyDescent="0.2">
      <c r="A301" s="268"/>
      <c r="B301" s="267"/>
      <c r="C301" s="524" t="s">
        <v>472</v>
      </c>
      <c r="D301" s="524"/>
      <c r="E301" s="524"/>
      <c r="F301" s="276"/>
      <c r="G301" s="276"/>
      <c r="H301" s="276"/>
      <c r="I301" s="276"/>
      <c r="J301" s="277">
        <v>187.54</v>
      </c>
      <c r="K301" s="276"/>
      <c r="L301" s="277">
        <v>15.44</v>
      </c>
      <c r="M301" s="276"/>
      <c r="N301" s="278"/>
      <c r="V301" s="228"/>
      <c r="W301" s="229"/>
      <c r="AB301" s="227" t="s">
        <v>472</v>
      </c>
      <c r="AC301" s="229"/>
      <c r="AD301" s="229"/>
    </row>
    <row r="302" spans="1:30" s="226" customFormat="1" ht="12" x14ac:dyDescent="0.2">
      <c r="A302" s="268"/>
      <c r="B302" s="267"/>
      <c r="C302" s="521" t="s">
        <v>473</v>
      </c>
      <c r="D302" s="521"/>
      <c r="E302" s="521"/>
      <c r="F302" s="270"/>
      <c r="G302" s="270"/>
      <c r="H302" s="270"/>
      <c r="I302" s="270"/>
      <c r="J302" s="271"/>
      <c r="K302" s="270"/>
      <c r="L302" s="271">
        <v>15.22</v>
      </c>
      <c r="M302" s="270"/>
      <c r="N302" s="273">
        <v>310</v>
      </c>
      <c r="V302" s="228"/>
      <c r="W302" s="229"/>
      <c r="AA302" s="227" t="s">
        <v>473</v>
      </c>
      <c r="AC302" s="229"/>
      <c r="AD302" s="229"/>
    </row>
    <row r="303" spans="1:30" s="226" customFormat="1" ht="33.75" x14ac:dyDescent="0.2">
      <c r="A303" s="268"/>
      <c r="B303" s="267" t="s">
        <v>660</v>
      </c>
      <c r="C303" s="521" t="s">
        <v>491</v>
      </c>
      <c r="D303" s="521"/>
      <c r="E303" s="521"/>
      <c r="F303" s="270" t="s">
        <v>645</v>
      </c>
      <c r="G303" s="279">
        <v>97</v>
      </c>
      <c r="H303" s="270"/>
      <c r="I303" s="279">
        <v>97</v>
      </c>
      <c r="J303" s="271"/>
      <c r="K303" s="270"/>
      <c r="L303" s="271">
        <v>14.76</v>
      </c>
      <c r="M303" s="270"/>
      <c r="N303" s="273">
        <v>301</v>
      </c>
      <c r="V303" s="228"/>
      <c r="W303" s="229"/>
      <c r="AA303" s="227" t="s">
        <v>491</v>
      </c>
      <c r="AC303" s="229"/>
      <c r="AD303" s="229"/>
    </row>
    <row r="304" spans="1:30" s="226" customFormat="1" ht="33.75" x14ac:dyDescent="0.2">
      <c r="A304" s="268"/>
      <c r="B304" s="267" t="s">
        <v>661</v>
      </c>
      <c r="C304" s="521" t="s">
        <v>492</v>
      </c>
      <c r="D304" s="521"/>
      <c r="E304" s="521"/>
      <c r="F304" s="270" t="s">
        <v>645</v>
      </c>
      <c r="G304" s="279">
        <v>51</v>
      </c>
      <c r="H304" s="270"/>
      <c r="I304" s="279">
        <v>51</v>
      </c>
      <c r="J304" s="271"/>
      <c r="K304" s="270"/>
      <c r="L304" s="271">
        <v>7.76</v>
      </c>
      <c r="M304" s="270"/>
      <c r="N304" s="273">
        <v>158</v>
      </c>
      <c r="V304" s="228"/>
      <c r="W304" s="229"/>
      <c r="AA304" s="227" t="s">
        <v>492</v>
      </c>
      <c r="AC304" s="229"/>
      <c r="AD304" s="229"/>
    </row>
    <row r="305" spans="1:31" s="226" customFormat="1" ht="12" x14ac:dyDescent="0.2">
      <c r="A305" s="280"/>
      <c r="B305" s="281"/>
      <c r="C305" s="523" t="s">
        <v>476</v>
      </c>
      <c r="D305" s="523"/>
      <c r="E305" s="523"/>
      <c r="F305" s="260"/>
      <c r="G305" s="260"/>
      <c r="H305" s="260"/>
      <c r="I305" s="260"/>
      <c r="J305" s="262"/>
      <c r="K305" s="260"/>
      <c r="L305" s="262">
        <v>37.96</v>
      </c>
      <c r="M305" s="276"/>
      <c r="N305" s="263">
        <v>770</v>
      </c>
      <c r="V305" s="228"/>
      <c r="W305" s="229"/>
      <c r="AC305" s="229" t="s">
        <v>476</v>
      </c>
      <c r="AD305" s="229"/>
    </row>
    <row r="306" spans="1:31" s="226" customFormat="1" ht="1.5" customHeight="1" x14ac:dyDescent="0.2">
      <c r="A306" s="290"/>
      <c r="B306" s="281"/>
      <c r="C306" s="281"/>
      <c r="D306" s="281"/>
      <c r="E306" s="281"/>
      <c r="F306" s="290"/>
      <c r="G306" s="290"/>
      <c r="H306" s="290"/>
      <c r="I306" s="290"/>
      <c r="J306" s="291"/>
      <c r="K306" s="290"/>
      <c r="L306" s="291"/>
      <c r="M306" s="270"/>
      <c r="N306" s="291"/>
      <c r="V306" s="228"/>
      <c r="W306" s="229"/>
      <c r="AC306" s="229"/>
      <c r="AD306" s="229"/>
    </row>
    <row r="307" spans="1:31" s="226" customFormat="1" ht="12" x14ac:dyDescent="0.2">
      <c r="A307" s="292"/>
      <c r="B307" s="293"/>
      <c r="C307" s="523" t="s">
        <v>717</v>
      </c>
      <c r="D307" s="523"/>
      <c r="E307" s="523"/>
      <c r="F307" s="523"/>
      <c r="G307" s="523"/>
      <c r="H307" s="523"/>
      <c r="I307" s="523"/>
      <c r="J307" s="523"/>
      <c r="K307" s="523"/>
      <c r="L307" s="294">
        <v>21316.49</v>
      </c>
      <c r="M307" s="295"/>
      <c r="N307" s="296"/>
      <c r="V307" s="228"/>
      <c r="W307" s="229"/>
      <c r="AC307" s="229"/>
      <c r="AD307" s="229"/>
      <c r="AE307" s="229" t="s">
        <v>717</v>
      </c>
    </row>
    <row r="308" spans="1:31" s="226" customFormat="1" ht="12" x14ac:dyDescent="0.2">
      <c r="A308" s="526" t="s">
        <v>718</v>
      </c>
      <c r="B308" s="527"/>
      <c r="C308" s="527"/>
      <c r="D308" s="527"/>
      <c r="E308" s="527"/>
      <c r="F308" s="527"/>
      <c r="G308" s="527"/>
      <c r="H308" s="527"/>
      <c r="I308" s="527"/>
      <c r="J308" s="527"/>
      <c r="K308" s="527"/>
      <c r="L308" s="527"/>
      <c r="M308" s="527"/>
      <c r="N308" s="528"/>
      <c r="V308" s="228" t="s">
        <v>718</v>
      </c>
      <c r="W308" s="229"/>
      <c r="AC308" s="229"/>
      <c r="AD308" s="229"/>
      <c r="AE308" s="229"/>
    </row>
    <row r="309" spans="1:31" s="226" customFormat="1" ht="33.75" x14ac:dyDescent="0.2">
      <c r="A309" s="258">
        <v>22</v>
      </c>
      <c r="B309" s="259" t="s">
        <v>719</v>
      </c>
      <c r="C309" s="523" t="s">
        <v>510</v>
      </c>
      <c r="D309" s="523"/>
      <c r="E309" s="523"/>
      <c r="F309" s="260" t="s">
        <v>720</v>
      </c>
      <c r="G309" s="260"/>
      <c r="H309" s="260"/>
      <c r="I309" s="284">
        <v>12</v>
      </c>
      <c r="J309" s="262">
        <v>162.07</v>
      </c>
      <c r="K309" s="260"/>
      <c r="L309" s="262">
        <v>1944.84</v>
      </c>
      <c r="M309" s="288">
        <v>4.01</v>
      </c>
      <c r="N309" s="263">
        <v>7799</v>
      </c>
      <c r="V309" s="228"/>
      <c r="W309" s="229" t="s">
        <v>510</v>
      </c>
      <c r="AC309" s="229"/>
      <c r="AD309" s="229"/>
      <c r="AE309" s="229"/>
    </row>
    <row r="310" spans="1:31" s="226" customFormat="1" ht="12" x14ac:dyDescent="0.2">
      <c r="A310" s="280"/>
      <c r="B310" s="281"/>
      <c r="C310" s="237" t="s">
        <v>721</v>
      </c>
      <c r="D310" s="297"/>
      <c r="E310" s="297"/>
      <c r="F310" s="290"/>
      <c r="G310" s="290"/>
      <c r="H310" s="290"/>
      <c r="I310" s="290"/>
      <c r="J310" s="298"/>
      <c r="K310" s="290"/>
      <c r="L310" s="298"/>
      <c r="M310" s="299"/>
      <c r="N310" s="300"/>
      <c r="V310" s="228"/>
      <c r="W310" s="229"/>
      <c r="AC310" s="229"/>
      <c r="AD310" s="229"/>
      <c r="AE310" s="229"/>
    </row>
    <row r="311" spans="1:31" s="226" customFormat="1" ht="22.5" x14ac:dyDescent="0.2">
      <c r="A311" s="258">
        <v>23</v>
      </c>
      <c r="B311" s="259" t="s">
        <v>722</v>
      </c>
      <c r="C311" s="523" t="s">
        <v>723</v>
      </c>
      <c r="D311" s="523"/>
      <c r="E311" s="523"/>
      <c r="F311" s="260" t="s">
        <v>724</v>
      </c>
      <c r="G311" s="260"/>
      <c r="H311" s="260"/>
      <c r="I311" s="282">
        <v>4.319</v>
      </c>
      <c r="J311" s="262">
        <v>1452.7</v>
      </c>
      <c r="K311" s="260"/>
      <c r="L311" s="262">
        <v>6274.21</v>
      </c>
      <c r="M311" s="288">
        <v>4.01</v>
      </c>
      <c r="N311" s="263">
        <v>25160</v>
      </c>
      <c r="V311" s="228"/>
      <c r="W311" s="229" t="s">
        <v>723</v>
      </c>
      <c r="AC311" s="229"/>
      <c r="AD311" s="229"/>
      <c r="AE311" s="229"/>
    </row>
    <row r="312" spans="1:31" s="226" customFormat="1" ht="12" x14ac:dyDescent="0.2">
      <c r="A312" s="280"/>
      <c r="B312" s="281"/>
      <c r="C312" s="237" t="s">
        <v>721</v>
      </c>
      <c r="D312" s="297"/>
      <c r="E312" s="297"/>
      <c r="F312" s="290"/>
      <c r="G312" s="290"/>
      <c r="H312" s="290"/>
      <c r="I312" s="290"/>
      <c r="J312" s="298"/>
      <c r="K312" s="290"/>
      <c r="L312" s="298"/>
      <c r="M312" s="299"/>
      <c r="N312" s="300"/>
      <c r="V312" s="228"/>
      <c r="W312" s="229"/>
      <c r="AC312" s="229"/>
      <c r="AD312" s="229"/>
      <c r="AE312" s="229"/>
    </row>
    <row r="313" spans="1:31" s="226" customFormat="1" ht="12" x14ac:dyDescent="0.2">
      <c r="A313" s="264"/>
      <c r="B313" s="265"/>
      <c r="C313" s="521" t="s">
        <v>725</v>
      </c>
      <c r="D313" s="521"/>
      <c r="E313" s="521"/>
      <c r="F313" s="521"/>
      <c r="G313" s="521"/>
      <c r="H313" s="521"/>
      <c r="I313" s="521"/>
      <c r="J313" s="521"/>
      <c r="K313" s="521"/>
      <c r="L313" s="521"/>
      <c r="M313" s="521"/>
      <c r="N313" s="525"/>
      <c r="V313" s="228"/>
      <c r="W313" s="229"/>
      <c r="X313" s="227" t="s">
        <v>725</v>
      </c>
      <c r="AC313" s="229"/>
      <c r="AD313" s="229"/>
      <c r="AE313" s="229"/>
    </row>
    <row r="314" spans="1:31" s="226" customFormat="1" ht="67.5" x14ac:dyDescent="0.2">
      <c r="A314" s="258">
        <v>24</v>
      </c>
      <c r="B314" s="259" t="s">
        <v>726</v>
      </c>
      <c r="C314" s="523" t="s">
        <v>727</v>
      </c>
      <c r="D314" s="523"/>
      <c r="E314" s="523"/>
      <c r="F314" s="260" t="s">
        <v>728</v>
      </c>
      <c r="G314" s="260"/>
      <c r="H314" s="260"/>
      <c r="I314" s="289">
        <v>0.4</v>
      </c>
      <c r="J314" s="262">
        <v>322031</v>
      </c>
      <c r="K314" s="260"/>
      <c r="L314" s="262">
        <v>128812.4</v>
      </c>
      <c r="M314" s="288">
        <v>4.01</v>
      </c>
      <c r="N314" s="263">
        <v>516538</v>
      </c>
      <c r="V314" s="228"/>
      <c r="W314" s="229" t="s">
        <v>727</v>
      </c>
      <c r="AC314" s="229"/>
      <c r="AD314" s="229"/>
      <c r="AE314" s="229"/>
    </row>
    <row r="315" spans="1:31" s="226" customFormat="1" ht="12" x14ac:dyDescent="0.2">
      <c r="A315" s="280"/>
      <c r="B315" s="281"/>
      <c r="C315" s="237" t="s">
        <v>721</v>
      </c>
      <c r="D315" s="297"/>
      <c r="E315" s="297"/>
      <c r="F315" s="290"/>
      <c r="G315" s="290"/>
      <c r="H315" s="290"/>
      <c r="I315" s="290"/>
      <c r="J315" s="298"/>
      <c r="K315" s="290"/>
      <c r="L315" s="298"/>
      <c r="M315" s="299"/>
      <c r="N315" s="300"/>
      <c r="V315" s="228"/>
      <c r="W315" s="229"/>
      <c r="AC315" s="229"/>
      <c r="AD315" s="229"/>
      <c r="AE315" s="229"/>
    </row>
    <row r="316" spans="1:31" s="226" customFormat="1" ht="12" x14ac:dyDescent="0.2">
      <c r="A316" s="264"/>
      <c r="B316" s="265"/>
      <c r="C316" s="521" t="s">
        <v>729</v>
      </c>
      <c r="D316" s="521"/>
      <c r="E316" s="521"/>
      <c r="F316" s="521"/>
      <c r="G316" s="521"/>
      <c r="H316" s="521"/>
      <c r="I316" s="521"/>
      <c r="J316" s="521"/>
      <c r="K316" s="521"/>
      <c r="L316" s="521"/>
      <c r="M316" s="521"/>
      <c r="N316" s="525"/>
      <c r="V316" s="228"/>
      <c r="W316" s="229"/>
      <c r="X316" s="227" t="s">
        <v>729</v>
      </c>
      <c r="AC316" s="229"/>
      <c r="AD316" s="229"/>
      <c r="AE316" s="229"/>
    </row>
    <row r="317" spans="1:31" s="226" customFormat="1" ht="56.25" x14ac:dyDescent="0.2">
      <c r="A317" s="258">
        <v>25</v>
      </c>
      <c r="B317" s="259" t="s">
        <v>730</v>
      </c>
      <c r="C317" s="523" t="s">
        <v>731</v>
      </c>
      <c r="D317" s="523"/>
      <c r="E317" s="523"/>
      <c r="F317" s="260" t="s">
        <v>732</v>
      </c>
      <c r="G317" s="260"/>
      <c r="H317" s="260"/>
      <c r="I317" s="284">
        <v>2</v>
      </c>
      <c r="J317" s="262">
        <v>1162.2</v>
      </c>
      <c r="K317" s="260"/>
      <c r="L317" s="262">
        <v>2324.4</v>
      </c>
      <c r="M317" s="288">
        <v>4.01</v>
      </c>
      <c r="N317" s="263">
        <v>9321</v>
      </c>
      <c r="V317" s="228"/>
      <c r="W317" s="229" t="s">
        <v>731</v>
      </c>
      <c r="AC317" s="229"/>
      <c r="AD317" s="229"/>
      <c r="AE317" s="229"/>
    </row>
    <row r="318" spans="1:31" s="226" customFormat="1" ht="12" x14ac:dyDescent="0.2">
      <c r="A318" s="280"/>
      <c r="B318" s="281"/>
      <c r="C318" s="237" t="s">
        <v>721</v>
      </c>
      <c r="D318" s="297"/>
      <c r="E318" s="297"/>
      <c r="F318" s="290"/>
      <c r="G318" s="290"/>
      <c r="H318" s="290"/>
      <c r="I318" s="290"/>
      <c r="J318" s="298"/>
      <c r="K318" s="290"/>
      <c r="L318" s="298"/>
      <c r="M318" s="299"/>
      <c r="N318" s="300"/>
      <c r="V318" s="228"/>
      <c r="W318" s="229"/>
      <c r="AC318" s="229"/>
      <c r="AD318" s="229"/>
      <c r="AE318" s="229"/>
    </row>
    <row r="319" spans="1:31" s="226" customFormat="1" ht="78.75" x14ac:dyDescent="0.2">
      <c r="A319" s="258">
        <v>26</v>
      </c>
      <c r="B319" s="259" t="s">
        <v>733</v>
      </c>
      <c r="C319" s="523" t="s">
        <v>734</v>
      </c>
      <c r="D319" s="523"/>
      <c r="E319" s="523"/>
      <c r="F319" s="260" t="s">
        <v>735</v>
      </c>
      <c r="G319" s="260"/>
      <c r="H319" s="260"/>
      <c r="I319" s="284">
        <v>2</v>
      </c>
      <c r="J319" s="262">
        <v>631.94000000000005</v>
      </c>
      <c r="K319" s="260"/>
      <c r="L319" s="262">
        <v>1263.8800000000001</v>
      </c>
      <c r="M319" s="288">
        <v>4.01</v>
      </c>
      <c r="N319" s="263">
        <v>5068</v>
      </c>
      <c r="V319" s="228"/>
      <c r="W319" s="229" t="s">
        <v>734</v>
      </c>
      <c r="AC319" s="229"/>
      <c r="AD319" s="229"/>
      <c r="AE319" s="229"/>
    </row>
    <row r="320" spans="1:31" s="226" customFormat="1" ht="12" x14ac:dyDescent="0.2">
      <c r="A320" s="280"/>
      <c r="B320" s="281"/>
      <c r="C320" s="237" t="s">
        <v>721</v>
      </c>
      <c r="D320" s="297"/>
      <c r="E320" s="297"/>
      <c r="F320" s="290"/>
      <c r="G320" s="290"/>
      <c r="H320" s="290"/>
      <c r="I320" s="290"/>
      <c r="J320" s="298"/>
      <c r="K320" s="290"/>
      <c r="L320" s="298"/>
      <c r="M320" s="299"/>
      <c r="N320" s="300"/>
      <c r="V320" s="228"/>
      <c r="W320" s="229"/>
      <c r="AC320" s="229"/>
      <c r="AD320" s="229"/>
      <c r="AE320" s="229"/>
    </row>
    <row r="321" spans="1:31" s="226" customFormat="1" ht="56.25" x14ac:dyDescent="0.2">
      <c r="A321" s="258">
        <v>27</v>
      </c>
      <c r="B321" s="259" t="s">
        <v>736</v>
      </c>
      <c r="C321" s="523" t="s">
        <v>737</v>
      </c>
      <c r="D321" s="523"/>
      <c r="E321" s="523"/>
      <c r="F321" s="260" t="s">
        <v>738</v>
      </c>
      <c r="G321" s="260"/>
      <c r="H321" s="260"/>
      <c r="I321" s="284">
        <v>50</v>
      </c>
      <c r="J321" s="262">
        <v>28.6</v>
      </c>
      <c r="K321" s="260"/>
      <c r="L321" s="262">
        <v>1430</v>
      </c>
      <c r="M321" s="288">
        <v>4.01</v>
      </c>
      <c r="N321" s="263">
        <v>5734</v>
      </c>
      <c r="V321" s="228"/>
      <c r="W321" s="229" t="s">
        <v>737</v>
      </c>
      <c r="AC321" s="229"/>
      <c r="AD321" s="229"/>
      <c r="AE321" s="229"/>
    </row>
    <row r="322" spans="1:31" s="226" customFormat="1" ht="12" x14ac:dyDescent="0.2">
      <c r="A322" s="280"/>
      <c r="B322" s="281"/>
      <c r="C322" s="237" t="s">
        <v>721</v>
      </c>
      <c r="D322" s="297"/>
      <c r="E322" s="297"/>
      <c r="F322" s="290"/>
      <c r="G322" s="290"/>
      <c r="H322" s="290"/>
      <c r="I322" s="290"/>
      <c r="J322" s="298"/>
      <c r="K322" s="290"/>
      <c r="L322" s="298"/>
      <c r="M322" s="299"/>
      <c r="N322" s="300"/>
      <c r="V322" s="228"/>
      <c r="W322" s="229"/>
      <c r="AC322" s="229"/>
      <c r="AD322" s="229"/>
      <c r="AE322" s="229"/>
    </row>
    <row r="323" spans="1:31" s="226" customFormat="1" ht="1.5" customHeight="1" x14ac:dyDescent="0.2">
      <c r="A323" s="290"/>
      <c r="B323" s="281"/>
      <c r="C323" s="281"/>
      <c r="D323" s="281"/>
      <c r="E323" s="281"/>
      <c r="F323" s="290"/>
      <c r="G323" s="290"/>
      <c r="H323" s="290"/>
      <c r="I323" s="290"/>
      <c r="J323" s="291"/>
      <c r="K323" s="290"/>
      <c r="L323" s="291"/>
      <c r="M323" s="270"/>
      <c r="N323" s="291"/>
      <c r="V323" s="228"/>
      <c r="W323" s="229"/>
      <c r="AC323" s="229"/>
      <c r="AD323" s="229"/>
      <c r="AE323" s="229"/>
    </row>
    <row r="324" spans="1:31" s="226" customFormat="1" ht="12" x14ac:dyDescent="0.2">
      <c r="A324" s="292"/>
      <c r="B324" s="293"/>
      <c r="C324" s="523" t="s">
        <v>739</v>
      </c>
      <c r="D324" s="523"/>
      <c r="E324" s="523"/>
      <c r="F324" s="523"/>
      <c r="G324" s="523"/>
      <c r="H324" s="523"/>
      <c r="I324" s="523"/>
      <c r="J324" s="523"/>
      <c r="K324" s="523"/>
      <c r="L324" s="294">
        <v>142049.73000000001</v>
      </c>
      <c r="M324" s="295"/>
      <c r="N324" s="296"/>
      <c r="V324" s="228"/>
      <c r="W324" s="229"/>
      <c r="AC324" s="229"/>
      <c r="AD324" s="229"/>
      <c r="AE324" s="229" t="s">
        <v>739</v>
      </c>
    </row>
    <row r="325" spans="1:31" s="226" customFormat="1" ht="12" x14ac:dyDescent="0.2">
      <c r="A325" s="526" t="s">
        <v>740</v>
      </c>
      <c r="B325" s="527"/>
      <c r="C325" s="527"/>
      <c r="D325" s="527"/>
      <c r="E325" s="527"/>
      <c r="F325" s="527"/>
      <c r="G325" s="527"/>
      <c r="H325" s="527"/>
      <c r="I325" s="527"/>
      <c r="J325" s="527"/>
      <c r="K325" s="527"/>
      <c r="L325" s="527"/>
      <c r="M325" s="527"/>
      <c r="N325" s="528"/>
      <c r="V325" s="228" t="s">
        <v>740</v>
      </c>
      <c r="W325" s="229"/>
      <c r="AC325" s="229"/>
      <c r="AD325" s="229"/>
      <c r="AE325" s="229"/>
    </row>
    <row r="326" spans="1:31" s="226" customFormat="1" ht="33.75" x14ac:dyDescent="0.2">
      <c r="A326" s="258">
        <v>28</v>
      </c>
      <c r="B326" s="259" t="s">
        <v>741</v>
      </c>
      <c r="C326" s="523" t="s">
        <v>742</v>
      </c>
      <c r="D326" s="523"/>
      <c r="E326" s="523"/>
      <c r="F326" s="260" t="s">
        <v>743</v>
      </c>
      <c r="G326" s="260"/>
      <c r="H326" s="260"/>
      <c r="I326" s="284">
        <v>2</v>
      </c>
      <c r="J326" s="262"/>
      <c r="K326" s="260"/>
      <c r="L326" s="262"/>
      <c r="M326" s="260"/>
      <c r="N326" s="263"/>
      <c r="V326" s="228"/>
      <c r="W326" s="229" t="s">
        <v>742</v>
      </c>
      <c r="AC326" s="229"/>
      <c r="AD326" s="229"/>
      <c r="AE326" s="229"/>
    </row>
    <row r="327" spans="1:31" s="226" customFormat="1" ht="45" x14ac:dyDescent="0.2">
      <c r="A327" s="266"/>
      <c r="B327" s="267" t="s">
        <v>744</v>
      </c>
      <c r="C327" s="521" t="s">
        <v>745</v>
      </c>
      <c r="D327" s="521"/>
      <c r="E327" s="521"/>
      <c r="F327" s="521"/>
      <c r="G327" s="521"/>
      <c r="H327" s="521"/>
      <c r="I327" s="521"/>
      <c r="J327" s="521"/>
      <c r="K327" s="521"/>
      <c r="L327" s="521"/>
      <c r="M327" s="521"/>
      <c r="N327" s="525"/>
      <c r="V327" s="228"/>
      <c r="W327" s="229"/>
      <c r="Y327" s="227" t="s">
        <v>745</v>
      </c>
      <c r="AC327" s="229"/>
      <c r="AD327" s="229"/>
      <c r="AE327" s="229"/>
    </row>
    <row r="328" spans="1:31" s="226" customFormat="1" ht="12" x14ac:dyDescent="0.2">
      <c r="A328" s="268"/>
      <c r="B328" s="269">
        <v>1</v>
      </c>
      <c r="C328" s="521" t="s">
        <v>470</v>
      </c>
      <c r="D328" s="521"/>
      <c r="E328" s="521"/>
      <c r="F328" s="270"/>
      <c r="G328" s="270"/>
      <c r="H328" s="270"/>
      <c r="I328" s="270"/>
      <c r="J328" s="271">
        <v>70.430000000000007</v>
      </c>
      <c r="K328" s="285">
        <v>1.3</v>
      </c>
      <c r="L328" s="271">
        <v>183.12</v>
      </c>
      <c r="M328" s="272">
        <v>20.34</v>
      </c>
      <c r="N328" s="273">
        <v>3725</v>
      </c>
      <c r="V328" s="228"/>
      <c r="W328" s="229"/>
      <c r="Z328" s="227" t="s">
        <v>470</v>
      </c>
      <c r="AC328" s="229"/>
      <c r="AD328" s="229"/>
      <c r="AE328" s="229"/>
    </row>
    <row r="329" spans="1:31" s="226" customFormat="1" ht="12" x14ac:dyDescent="0.2">
      <c r="A329" s="268"/>
      <c r="B329" s="267"/>
      <c r="C329" s="521" t="s">
        <v>471</v>
      </c>
      <c r="D329" s="521"/>
      <c r="E329" s="521"/>
      <c r="F329" s="270" t="s">
        <v>642</v>
      </c>
      <c r="G329" s="272">
        <v>4.8600000000000003</v>
      </c>
      <c r="H329" s="285">
        <v>1.3</v>
      </c>
      <c r="I329" s="286">
        <v>12.635999999999999</v>
      </c>
      <c r="J329" s="271"/>
      <c r="K329" s="270"/>
      <c r="L329" s="271"/>
      <c r="M329" s="270"/>
      <c r="N329" s="273"/>
      <c r="V329" s="228"/>
      <c r="W329" s="229"/>
      <c r="AA329" s="227" t="s">
        <v>471</v>
      </c>
      <c r="AC329" s="229"/>
      <c r="AD329" s="229"/>
      <c r="AE329" s="229"/>
    </row>
    <row r="330" spans="1:31" s="226" customFormat="1" ht="12" x14ac:dyDescent="0.2">
      <c r="A330" s="268"/>
      <c r="B330" s="267"/>
      <c r="C330" s="524" t="s">
        <v>472</v>
      </c>
      <c r="D330" s="524"/>
      <c r="E330" s="524"/>
      <c r="F330" s="276"/>
      <c r="G330" s="276"/>
      <c r="H330" s="276"/>
      <c r="I330" s="276"/>
      <c r="J330" s="277">
        <v>70.430000000000007</v>
      </c>
      <c r="K330" s="276"/>
      <c r="L330" s="277">
        <v>183.12</v>
      </c>
      <c r="M330" s="276"/>
      <c r="N330" s="278"/>
      <c r="V330" s="228"/>
      <c r="W330" s="229"/>
      <c r="AB330" s="227" t="s">
        <v>472</v>
      </c>
      <c r="AC330" s="229"/>
      <c r="AD330" s="229"/>
      <c r="AE330" s="229"/>
    </row>
    <row r="331" spans="1:31" s="226" customFormat="1" ht="12" x14ac:dyDescent="0.2">
      <c r="A331" s="268"/>
      <c r="B331" s="267"/>
      <c r="C331" s="521" t="s">
        <v>473</v>
      </c>
      <c r="D331" s="521"/>
      <c r="E331" s="521"/>
      <c r="F331" s="270"/>
      <c r="G331" s="270"/>
      <c r="H331" s="270"/>
      <c r="I331" s="270"/>
      <c r="J331" s="271"/>
      <c r="K331" s="270"/>
      <c r="L331" s="271">
        <v>183.12</v>
      </c>
      <c r="M331" s="270"/>
      <c r="N331" s="273">
        <v>3725</v>
      </c>
      <c r="V331" s="228"/>
      <c r="W331" s="229"/>
      <c r="AA331" s="227" t="s">
        <v>473</v>
      </c>
      <c r="AC331" s="229"/>
      <c r="AD331" s="229"/>
      <c r="AE331" s="229"/>
    </row>
    <row r="332" spans="1:31" s="226" customFormat="1" ht="33.75" x14ac:dyDescent="0.2">
      <c r="A332" s="268"/>
      <c r="B332" s="267" t="s">
        <v>746</v>
      </c>
      <c r="C332" s="521" t="s">
        <v>527</v>
      </c>
      <c r="D332" s="521"/>
      <c r="E332" s="521"/>
      <c r="F332" s="270" t="s">
        <v>645</v>
      </c>
      <c r="G332" s="279">
        <v>74</v>
      </c>
      <c r="H332" s="270"/>
      <c r="I332" s="279">
        <v>74</v>
      </c>
      <c r="J332" s="271"/>
      <c r="K332" s="270"/>
      <c r="L332" s="271">
        <v>135.51</v>
      </c>
      <c r="M332" s="270"/>
      <c r="N332" s="273">
        <v>2757</v>
      </c>
      <c r="V332" s="228"/>
      <c r="W332" s="229"/>
      <c r="AA332" s="227" t="s">
        <v>527</v>
      </c>
      <c r="AC332" s="229"/>
      <c r="AD332" s="229"/>
      <c r="AE332" s="229"/>
    </row>
    <row r="333" spans="1:31" s="226" customFormat="1" ht="33.75" x14ac:dyDescent="0.2">
      <c r="A333" s="268"/>
      <c r="B333" s="267" t="s">
        <v>747</v>
      </c>
      <c r="C333" s="521" t="s">
        <v>528</v>
      </c>
      <c r="D333" s="521"/>
      <c r="E333" s="521"/>
      <c r="F333" s="270" t="s">
        <v>645</v>
      </c>
      <c r="G333" s="279">
        <v>36</v>
      </c>
      <c r="H333" s="270"/>
      <c r="I333" s="279">
        <v>36</v>
      </c>
      <c r="J333" s="271"/>
      <c r="K333" s="270"/>
      <c r="L333" s="271">
        <v>65.92</v>
      </c>
      <c r="M333" s="270"/>
      <c r="N333" s="273">
        <v>1341</v>
      </c>
      <c r="V333" s="228"/>
      <c r="W333" s="229"/>
      <c r="AA333" s="227" t="s">
        <v>528</v>
      </c>
      <c r="AC333" s="229"/>
      <c r="AD333" s="229"/>
      <c r="AE333" s="229"/>
    </row>
    <row r="334" spans="1:31" s="226" customFormat="1" ht="12" x14ac:dyDescent="0.2">
      <c r="A334" s="280"/>
      <c r="B334" s="281"/>
      <c r="C334" s="523" t="s">
        <v>476</v>
      </c>
      <c r="D334" s="523"/>
      <c r="E334" s="523"/>
      <c r="F334" s="260"/>
      <c r="G334" s="260"/>
      <c r="H334" s="260"/>
      <c r="I334" s="260"/>
      <c r="J334" s="262"/>
      <c r="K334" s="260"/>
      <c r="L334" s="262">
        <v>384.55</v>
      </c>
      <c r="M334" s="276"/>
      <c r="N334" s="263">
        <v>7823</v>
      </c>
      <c r="V334" s="228"/>
      <c r="W334" s="229"/>
      <c r="AC334" s="229" t="s">
        <v>476</v>
      </c>
      <c r="AD334" s="229"/>
      <c r="AE334" s="229"/>
    </row>
    <row r="335" spans="1:31" s="226" customFormat="1" ht="33.75" x14ac:dyDescent="0.2">
      <c r="A335" s="258">
        <v>29</v>
      </c>
      <c r="B335" s="259" t="s">
        <v>748</v>
      </c>
      <c r="C335" s="523" t="s">
        <v>535</v>
      </c>
      <c r="D335" s="523"/>
      <c r="E335" s="523"/>
      <c r="F335" s="260" t="s">
        <v>749</v>
      </c>
      <c r="G335" s="260"/>
      <c r="H335" s="260"/>
      <c r="I335" s="284">
        <v>2</v>
      </c>
      <c r="J335" s="262"/>
      <c r="K335" s="260"/>
      <c r="L335" s="262"/>
      <c r="M335" s="260"/>
      <c r="N335" s="263"/>
      <c r="V335" s="228"/>
      <c r="W335" s="229" t="s">
        <v>535</v>
      </c>
      <c r="AC335" s="229"/>
      <c r="AD335" s="229"/>
      <c r="AE335" s="229"/>
    </row>
    <row r="336" spans="1:31" s="226" customFormat="1" ht="45" x14ac:dyDescent="0.2">
      <c r="A336" s="266"/>
      <c r="B336" s="267" t="s">
        <v>744</v>
      </c>
      <c r="C336" s="521" t="s">
        <v>745</v>
      </c>
      <c r="D336" s="521"/>
      <c r="E336" s="521"/>
      <c r="F336" s="521"/>
      <c r="G336" s="521"/>
      <c r="H336" s="521"/>
      <c r="I336" s="521"/>
      <c r="J336" s="521"/>
      <c r="K336" s="521"/>
      <c r="L336" s="521"/>
      <c r="M336" s="521"/>
      <c r="N336" s="525"/>
      <c r="V336" s="228"/>
      <c r="W336" s="229"/>
      <c r="Y336" s="227" t="s">
        <v>745</v>
      </c>
      <c r="AC336" s="229"/>
      <c r="AD336" s="229"/>
      <c r="AE336" s="229"/>
    </row>
    <row r="337" spans="1:33" s="226" customFormat="1" ht="12" x14ac:dyDescent="0.2">
      <c r="A337" s="268"/>
      <c r="B337" s="269">
        <v>1</v>
      </c>
      <c r="C337" s="521" t="s">
        <v>470</v>
      </c>
      <c r="D337" s="521"/>
      <c r="E337" s="521"/>
      <c r="F337" s="270"/>
      <c r="G337" s="270"/>
      <c r="H337" s="270"/>
      <c r="I337" s="270"/>
      <c r="J337" s="271">
        <v>26.22</v>
      </c>
      <c r="K337" s="285">
        <v>1.3</v>
      </c>
      <c r="L337" s="271">
        <v>68.17</v>
      </c>
      <c r="M337" s="272">
        <v>20.34</v>
      </c>
      <c r="N337" s="273">
        <v>1387</v>
      </c>
      <c r="V337" s="228"/>
      <c r="W337" s="229"/>
      <c r="Z337" s="227" t="s">
        <v>470</v>
      </c>
      <c r="AC337" s="229"/>
      <c r="AD337" s="229"/>
      <c r="AE337" s="229"/>
    </row>
    <row r="338" spans="1:33" s="226" customFormat="1" ht="12" x14ac:dyDescent="0.2">
      <c r="A338" s="268"/>
      <c r="B338" s="267"/>
      <c r="C338" s="521" t="s">
        <v>471</v>
      </c>
      <c r="D338" s="521"/>
      <c r="E338" s="521"/>
      <c r="F338" s="270" t="s">
        <v>642</v>
      </c>
      <c r="G338" s="272">
        <v>1.62</v>
      </c>
      <c r="H338" s="285">
        <v>1.3</v>
      </c>
      <c r="I338" s="286">
        <v>4.2119999999999997</v>
      </c>
      <c r="J338" s="271"/>
      <c r="K338" s="270"/>
      <c r="L338" s="271"/>
      <c r="M338" s="270"/>
      <c r="N338" s="273"/>
      <c r="V338" s="228"/>
      <c r="W338" s="229"/>
      <c r="AA338" s="227" t="s">
        <v>471</v>
      </c>
      <c r="AC338" s="229"/>
      <c r="AD338" s="229"/>
      <c r="AE338" s="229"/>
    </row>
    <row r="339" spans="1:33" s="226" customFormat="1" ht="12" x14ac:dyDescent="0.2">
      <c r="A339" s="268"/>
      <c r="B339" s="267"/>
      <c r="C339" s="524" t="s">
        <v>472</v>
      </c>
      <c r="D339" s="524"/>
      <c r="E339" s="524"/>
      <c r="F339" s="276"/>
      <c r="G339" s="276"/>
      <c r="H339" s="276"/>
      <c r="I339" s="276"/>
      <c r="J339" s="277">
        <v>26.22</v>
      </c>
      <c r="K339" s="276"/>
      <c r="L339" s="277">
        <v>68.17</v>
      </c>
      <c r="M339" s="276"/>
      <c r="N339" s="278"/>
      <c r="V339" s="228"/>
      <c r="W339" s="229"/>
      <c r="AB339" s="227" t="s">
        <v>472</v>
      </c>
      <c r="AC339" s="229"/>
      <c r="AD339" s="229"/>
      <c r="AE339" s="229"/>
    </row>
    <row r="340" spans="1:33" s="226" customFormat="1" ht="12" x14ac:dyDescent="0.2">
      <c r="A340" s="268"/>
      <c r="B340" s="267"/>
      <c r="C340" s="521" t="s">
        <v>473</v>
      </c>
      <c r="D340" s="521"/>
      <c r="E340" s="521"/>
      <c r="F340" s="270"/>
      <c r="G340" s="270"/>
      <c r="H340" s="270"/>
      <c r="I340" s="270"/>
      <c r="J340" s="271"/>
      <c r="K340" s="270"/>
      <c r="L340" s="271">
        <v>68.17</v>
      </c>
      <c r="M340" s="270"/>
      <c r="N340" s="273">
        <v>1387</v>
      </c>
      <c r="V340" s="228"/>
      <c r="W340" s="229"/>
      <c r="AA340" s="227" t="s">
        <v>473</v>
      </c>
      <c r="AC340" s="229"/>
      <c r="AD340" s="229"/>
      <c r="AE340" s="229"/>
    </row>
    <row r="341" spans="1:33" s="226" customFormat="1" ht="33.75" x14ac:dyDescent="0.2">
      <c r="A341" s="268"/>
      <c r="B341" s="267" t="s">
        <v>746</v>
      </c>
      <c r="C341" s="521" t="s">
        <v>527</v>
      </c>
      <c r="D341" s="521"/>
      <c r="E341" s="521"/>
      <c r="F341" s="270" t="s">
        <v>645</v>
      </c>
      <c r="G341" s="279">
        <v>74</v>
      </c>
      <c r="H341" s="270"/>
      <c r="I341" s="279">
        <v>74</v>
      </c>
      <c r="J341" s="271"/>
      <c r="K341" s="270"/>
      <c r="L341" s="271">
        <v>50.45</v>
      </c>
      <c r="M341" s="270"/>
      <c r="N341" s="273">
        <v>1026</v>
      </c>
      <c r="V341" s="228"/>
      <c r="W341" s="229"/>
      <c r="AA341" s="227" t="s">
        <v>527</v>
      </c>
      <c r="AC341" s="229"/>
      <c r="AD341" s="229"/>
      <c r="AE341" s="229"/>
    </row>
    <row r="342" spans="1:33" s="226" customFormat="1" ht="33.75" x14ac:dyDescent="0.2">
      <c r="A342" s="268"/>
      <c r="B342" s="267" t="s">
        <v>747</v>
      </c>
      <c r="C342" s="521" t="s">
        <v>528</v>
      </c>
      <c r="D342" s="521"/>
      <c r="E342" s="521"/>
      <c r="F342" s="270" t="s">
        <v>645</v>
      </c>
      <c r="G342" s="279">
        <v>36</v>
      </c>
      <c r="H342" s="270"/>
      <c r="I342" s="279">
        <v>36</v>
      </c>
      <c r="J342" s="271"/>
      <c r="K342" s="270"/>
      <c r="L342" s="271">
        <v>24.54</v>
      </c>
      <c r="M342" s="270"/>
      <c r="N342" s="273">
        <v>499</v>
      </c>
      <c r="V342" s="228"/>
      <c r="W342" s="229"/>
      <c r="AA342" s="227" t="s">
        <v>528</v>
      </c>
      <c r="AC342" s="229"/>
      <c r="AD342" s="229"/>
      <c r="AE342" s="229"/>
    </row>
    <row r="343" spans="1:33" s="226" customFormat="1" ht="12" x14ac:dyDescent="0.2">
      <c r="A343" s="280"/>
      <c r="B343" s="281"/>
      <c r="C343" s="523" t="s">
        <v>476</v>
      </c>
      <c r="D343" s="523"/>
      <c r="E343" s="523"/>
      <c r="F343" s="260"/>
      <c r="G343" s="260"/>
      <c r="H343" s="260"/>
      <c r="I343" s="260"/>
      <c r="J343" s="262"/>
      <c r="K343" s="260"/>
      <c r="L343" s="262">
        <v>143.16</v>
      </c>
      <c r="M343" s="276"/>
      <c r="N343" s="263">
        <v>2912</v>
      </c>
      <c r="V343" s="228"/>
      <c r="W343" s="229"/>
      <c r="AC343" s="229" t="s">
        <v>476</v>
      </c>
      <c r="AD343" s="229"/>
      <c r="AE343" s="229"/>
    </row>
    <row r="344" spans="1:33" s="226" customFormat="1" ht="1.5" customHeight="1" x14ac:dyDescent="0.2">
      <c r="A344" s="290"/>
      <c r="B344" s="281"/>
      <c r="C344" s="281"/>
      <c r="D344" s="281"/>
      <c r="E344" s="281"/>
      <c r="F344" s="290"/>
      <c r="G344" s="290"/>
      <c r="H344" s="290"/>
      <c r="I344" s="290"/>
      <c r="J344" s="291"/>
      <c r="K344" s="290"/>
      <c r="L344" s="291"/>
      <c r="M344" s="270"/>
      <c r="N344" s="291"/>
      <c r="V344" s="228"/>
      <c r="W344" s="229"/>
      <c r="AC344" s="229"/>
      <c r="AD344" s="229"/>
      <c r="AE344" s="229"/>
    </row>
    <row r="345" spans="1:33" s="226" customFormat="1" ht="12" x14ac:dyDescent="0.2">
      <c r="A345" s="292"/>
      <c r="B345" s="293"/>
      <c r="C345" s="523" t="s">
        <v>750</v>
      </c>
      <c r="D345" s="523"/>
      <c r="E345" s="523"/>
      <c r="F345" s="523"/>
      <c r="G345" s="523"/>
      <c r="H345" s="523"/>
      <c r="I345" s="523"/>
      <c r="J345" s="523"/>
      <c r="K345" s="523"/>
      <c r="L345" s="294">
        <v>527.71</v>
      </c>
      <c r="M345" s="295"/>
      <c r="N345" s="296"/>
      <c r="V345" s="228"/>
      <c r="W345" s="229"/>
      <c r="AC345" s="229"/>
      <c r="AD345" s="229"/>
      <c r="AE345" s="229" t="s">
        <v>750</v>
      </c>
    </row>
    <row r="346" spans="1:33" s="226" customFormat="1" ht="2.25" customHeight="1" x14ac:dyDescent="0.2">
      <c r="B346" s="235"/>
      <c r="C346" s="235"/>
      <c r="D346" s="235"/>
      <c r="E346" s="235"/>
      <c r="F346" s="235"/>
      <c r="G346" s="235"/>
      <c r="H346" s="235"/>
      <c r="I346" s="235"/>
      <c r="J346" s="235"/>
      <c r="K346" s="235"/>
      <c r="L346" s="301"/>
      <c r="M346" s="302"/>
      <c r="N346" s="303"/>
    </row>
    <row r="347" spans="1:33" s="226" customFormat="1" x14ac:dyDescent="0.2">
      <c r="A347" s="292"/>
      <c r="B347" s="293"/>
      <c r="C347" s="523" t="s">
        <v>542</v>
      </c>
      <c r="D347" s="523"/>
      <c r="E347" s="523"/>
      <c r="F347" s="523"/>
      <c r="G347" s="523"/>
      <c r="H347" s="523"/>
      <c r="I347" s="523"/>
      <c r="J347" s="523"/>
      <c r="K347" s="523"/>
      <c r="L347" s="294"/>
      <c r="M347" s="304"/>
      <c r="N347" s="296"/>
      <c r="AF347" s="229" t="s">
        <v>542</v>
      </c>
    </row>
    <row r="348" spans="1:33" s="226" customFormat="1" x14ac:dyDescent="0.2">
      <c r="A348" s="305"/>
      <c r="B348" s="267"/>
      <c r="C348" s="521" t="s">
        <v>543</v>
      </c>
      <c r="D348" s="521"/>
      <c r="E348" s="521"/>
      <c r="F348" s="521"/>
      <c r="G348" s="521"/>
      <c r="H348" s="521"/>
      <c r="I348" s="521"/>
      <c r="J348" s="521"/>
      <c r="K348" s="521"/>
      <c r="L348" s="306">
        <v>156324.60999999999</v>
      </c>
      <c r="M348" s="307"/>
      <c r="N348" s="308">
        <v>739154</v>
      </c>
      <c r="AF348" s="229"/>
      <c r="AG348" s="227" t="s">
        <v>543</v>
      </c>
    </row>
    <row r="349" spans="1:33" s="226" customFormat="1" x14ac:dyDescent="0.2">
      <c r="A349" s="305"/>
      <c r="B349" s="267"/>
      <c r="C349" s="521" t="s">
        <v>544</v>
      </c>
      <c r="D349" s="521"/>
      <c r="E349" s="521"/>
      <c r="F349" s="521"/>
      <c r="G349" s="521"/>
      <c r="H349" s="521"/>
      <c r="I349" s="521"/>
      <c r="J349" s="521"/>
      <c r="K349" s="521"/>
      <c r="L349" s="306"/>
      <c r="M349" s="307"/>
      <c r="N349" s="308"/>
      <c r="AF349" s="229"/>
      <c r="AG349" s="227" t="s">
        <v>544</v>
      </c>
    </row>
    <row r="350" spans="1:33" s="226" customFormat="1" x14ac:dyDescent="0.2">
      <c r="A350" s="305"/>
      <c r="B350" s="267"/>
      <c r="C350" s="521" t="s">
        <v>545</v>
      </c>
      <c r="D350" s="521"/>
      <c r="E350" s="521"/>
      <c r="F350" s="521"/>
      <c r="G350" s="521"/>
      <c r="H350" s="521"/>
      <c r="I350" s="521"/>
      <c r="J350" s="521"/>
      <c r="K350" s="521"/>
      <c r="L350" s="306">
        <v>4637.75</v>
      </c>
      <c r="M350" s="307"/>
      <c r="N350" s="308">
        <v>94333</v>
      </c>
      <c r="AF350" s="229"/>
      <c r="AG350" s="227" t="s">
        <v>545</v>
      </c>
    </row>
    <row r="351" spans="1:33" s="226" customFormat="1" x14ac:dyDescent="0.2">
      <c r="A351" s="305"/>
      <c r="B351" s="267"/>
      <c r="C351" s="521" t="s">
        <v>546</v>
      </c>
      <c r="D351" s="521"/>
      <c r="E351" s="521"/>
      <c r="F351" s="521"/>
      <c r="G351" s="521"/>
      <c r="H351" s="521"/>
      <c r="I351" s="521"/>
      <c r="J351" s="521"/>
      <c r="K351" s="521"/>
      <c r="L351" s="306">
        <v>6949.51</v>
      </c>
      <c r="M351" s="307"/>
      <c r="N351" s="308">
        <v>64423</v>
      </c>
      <c r="AF351" s="229"/>
      <c r="AG351" s="227" t="s">
        <v>546</v>
      </c>
    </row>
    <row r="352" spans="1:33" s="226" customFormat="1" x14ac:dyDescent="0.2">
      <c r="A352" s="305"/>
      <c r="B352" s="267"/>
      <c r="C352" s="521" t="s">
        <v>547</v>
      </c>
      <c r="D352" s="521"/>
      <c r="E352" s="521"/>
      <c r="F352" s="521"/>
      <c r="G352" s="521"/>
      <c r="H352" s="521"/>
      <c r="I352" s="521"/>
      <c r="J352" s="521"/>
      <c r="K352" s="521"/>
      <c r="L352" s="306">
        <v>600.16999999999996</v>
      </c>
      <c r="M352" s="307"/>
      <c r="N352" s="308">
        <v>12207</v>
      </c>
      <c r="AF352" s="229"/>
      <c r="AG352" s="227" t="s">
        <v>547</v>
      </c>
    </row>
    <row r="353" spans="1:33" s="226" customFormat="1" x14ac:dyDescent="0.2">
      <c r="A353" s="305"/>
      <c r="B353" s="267"/>
      <c r="C353" s="521" t="s">
        <v>548</v>
      </c>
      <c r="D353" s="521"/>
      <c r="E353" s="521"/>
      <c r="F353" s="521"/>
      <c r="G353" s="521"/>
      <c r="H353" s="521"/>
      <c r="I353" s="521"/>
      <c r="J353" s="521"/>
      <c r="K353" s="521"/>
      <c r="L353" s="306">
        <v>144737.35</v>
      </c>
      <c r="M353" s="307"/>
      <c r="N353" s="308">
        <v>580398</v>
      </c>
      <c r="AF353" s="229"/>
      <c r="AG353" s="227" t="s">
        <v>548</v>
      </c>
    </row>
    <row r="354" spans="1:33" s="226" customFormat="1" x14ac:dyDescent="0.2">
      <c r="A354" s="305"/>
      <c r="B354" s="267"/>
      <c r="C354" s="521" t="s">
        <v>549</v>
      </c>
      <c r="D354" s="521"/>
      <c r="E354" s="521"/>
      <c r="F354" s="521"/>
      <c r="G354" s="521"/>
      <c r="H354" s="521"/>
      <c r="I354" s="521"/>
      <c r="J354" s="521"/>
      <c r="K354" s="521"/>
      <c r="L354" s="306">
        <v>4434.25</v>
      </c>
      <c r="M354" s="307"/>
      <c r="N354" s="308">
        <v>48006</v>
      </c>
      <c r="AF354" s="229"/>
      <c r="AG354" s="227" t="s">
        <v>549</v>
      </c>
    </row>
    <row r="355" spans="1:33" s="226" customFormat="1" x14ac:dyDescent="0.2">
      <c r="A355" s="305"/>
      <c r="B355" s="267"/>
      <c r="C355" s="521" t="s">
        <v>751</v>
      </c>
      <c r="D355" s="521"/>
      <c r="E355" s="521"/>
      <c r="F355" s="521"/>
      <c r="G355" s="521"/>
      <c r="H355" s="521"/>
      <c r="I355" s="521"/>
      <c r="J355" s="521"/>
      <c r="K355" s="521"/>
      <c r="L355" s="306">
        <v>4351.88</v>
      </c>
      <c r="M355" s="307"/>
      <c r="N355" s="308">
        <v>47242</v>
      </c>
      <c r="AF355" s="229"/>
      <c r="AG355" s="227" t="s">
        <v>751</v>
      </c>
    </row>
    <row r="356" spans="1:33" s="226" customFormat="1" x14ac:dyDescent="0.2">
      <c r="A356" s="305"/>
      <c r="B356" s="267"/>
      <c r="C356" s="521" t="s">
        <v>560</v>
      </c>
      <c r="D356" s="521"/>
      <c r="E356" s="521"/>
      <c r="F356" s="521"/>
      <c r="G356" s="521"/>
      <c r="H356" s="521"/>
      <c r="I356" s="521"/>
      <c r="J356" s="521"/>
      <c r="K356" s="521"/>
      <c r="L356" s="306"/>
      <c r="M356" s="307"/>
      <c r="N356" s="308"/>
      <c r="AF356" s="229"/>
      <c r="AG356" s="227" t="s">
        <v>560</v>
      </c>
    </row>
    <row r="357" spans="1:33" s="226" customFormat="1" x14ac:dyDescent="0.2">
      <c r="A357" s="305"/>
      <c r="B357" s="267"/>
      <c r="C357" s="521" t="s">
        <v>561</v>
      </c>
      <c r="D357" s="521"/>
      <c r="E357" s="521"/>
      <c r="F357" s="521"/>
      <c r="G357" s="521"/>
      <c r="H357" s="521"/>
      <c r="I357" s="521"/>
      <c r="J357" s="521"/>
      <c r="K357" s="521"/>
      <c r="L357" s="306">
        <v>555.29</v>
      </c>
      <c r="M357" s="307"/>
      <c r="N357" s="308">
        <v>11294</v>
      </c>
      <c r="AF357" s="229"/>
      <c r="AG357" s="227" t="s">
        <v>561</v>
      </c>
    </row>
    <row r="358" spans="1:33" s="226" customFormat="1" x14ac:dyDescent="0.2">
      <c r="A358" s="305"/>
      <c r="B358" s="267"/>
      <c r="C358" s="521" t="s">
        <v>752</v>
      </c>
      <c r="D358" s="521"/>
      <c r="E358" s="521"/>
      <c r="F358" s="521"/>
      <c r="G358" s="521"/>
      <c r="H358" s="521"/>
      <c r="I358" s="521"/>
      <c r="J358" s="521"/>
      <c r="K358" s="521"/>
      <c r="L358" s="306">
        <v>954.79</v>
      </c>
      <c r="M358" s="307"/>
      <c r="N358" s="308">
        <v>8851</v>
      </c>
      <c r="AF358" s="229"/>
      <c r="AG358" s="227" t="s">
        <v>752</v>
      </c>
    </row>
    <row r="359" spans="1:33" s="226" customFormat="1" x14ac:dyDescent="0.2">
      <c r="A359" s="305"/>
      <c r="B359" s="267"/>
      <c r="C359" s="521" t="s">
        <v>753</v>
      </c>
      <c r="D359" s="521"/>
      <c r="E359" s="521"/>
      <c r="F359" s="521"/>
      <c r="G359" s="521"/>
      <c r="H359" s="521"/>
      <c r="I359" s="521"/>
      <c r="J359" s="521"/>
      <c r="K359" s="521"/>
      <c r="L359" s="306">
        <v>153.49</v>
      </c>
      <c r="M359" s="307"/>
      <c r="N359" s="308">
        <v>3121</v>
      </c>
      <c r="AF359" s="229"/>
      <c r="AG359" s="227" t="s">
        <v>753</v>
      </c>
    </row>
    <row r="360" spans="1:33" s="226" customFormat="1" x14ac:dyDescent="0.2">
      <c r="A360" s="305"/>
      <c r="B360" s="267"/>
      <c r="C360" s="521" t="s">
        <v>754</v>
      </c>
      <c r="D360" s="521"/>
      <c r="E360" s="521"/>
      <c r="F360" s="521"/>
      <c r="G360" s="521"/>
      <c r="H360" s="521"/>
      <c r="I360" s="521"/>
      <c r="J360" s="521"/>
      <c r="K360" s="521"/>
      <c r="L360" s="306">
        <v>1880.12</v>
      </c>
      <c r="M360" s="307"/>
      <c r="N360" s="308">
        <v>7539</v>
      </c>
      <c r="AF360" s="229"/>
      <c r="AG360" s="227" t="s">
        <v>754</v>
      </c>
    </row>
    <row r="361" spans="1:33" s="226" customFormat="1" x14ac:dyDescent="0.2">
      <c r="A361" s="305"/>
      <c r="B361" s="267"/>
      <c r="C361" s="521" t="s">
        <v>562</v>
      </c>
      <c r="D361" s="521"/>
      <c r="E361" s="521"/>
      <c r="F361" s="521"/>
      <c r="G361" s="521"/>
      <c r="H361" s="521"/>
      <c r="I361" s="521"/>
      <c r="J361" s="521"/>
      <c r="K361" s="521"/>
      <c r="L361" s="306">
        <v>646.6</v>
      </c>
      <c r="M361" s="307"/>
      <c r="N361" s="308">
        <v>13150</v>
      </c>
      <c r="AF361" s="229"/>
      <c r="AG361" s="227" t="s">
        <v>562</v>
      </c>
    </row>
    <row r="362" spans="1:33" s="226" customFormat="1" x14ac:dyDescent="0.2">
      <c r="A362" s="305"/>
      <c r="B362" s="267"/>
      <c r="C362" s="521" t="s">
        <v>563</v>
      </c>
      <c r="D362" s="521"/>
      <c r="E362" s="521"/>
      <c r="F362" s="521"/>
      <c r="G362" s="521"/>
      <c r="H362" s="521"/>
      <c r="I362" s="521"/>
      <c r="J362" s="521"/>
      <c r="K362" s="521"/>
      <c r="L362" s="306">
        <v>315.08</v>
      </c>
      <c r="M362" s="307"/>
      <c r="N362" s="308">
        <v>6408</v>
      </c>
      <c r="AF362" s="229"/>
      <c r="AG362" s="227" t="s">
        <v>563</v>
      </c>
    </row>
    <row r="363" spans="1:33" s="226" customFormat="1" x14ac:dyDescent="0.2">
      <c r="A363" s="305"/>
      <c r="B363" s="267"/>
      <c r="C363" s="521" t="s">
        <v>755</v>
      </c>
      <c r="D363" s="521"/>
      <c r="E363" s="521"/>
      <c r="F363" s="521"/>
      <c r="G363" s="521"/>
      <c r="H363" s="521"/>
      <c r="I363" s="521"/>
      <c r="J363" s="521"/>
      <c r="K363" s="521"/>
      <c r="L363" s="306">
        <v>82.37</v>
      </c>
      <c r="M363" s="307"/>
      <c r="N363" s="308">
        <v>764</v>
      </c>
      <c r="AF363" s="229"/>
      <c r="AG363" s="227" t="s">
        <v>755</v>
      </c>
    </row>
    <row r="364" spans="1:33" s="226" customFormat="1" x14ac:dyDescent="0.2">
      <c r="A364" s="305"/>
      <c r="B364" s="267"/>
      <c r="C364" s="521" t="s">
        <v>556</v>
      </c>
      <c r="D364" s="521"/>
      <c r="E364" s="521"/>
      <c r="F364" s="521"/>
      <c r="G364" s="521"/>
      <c r="H364" s="521"/>
      <c r="I364" s="521"/>
      <c r="J364" s="521"/>
      <c r="K364" s="521"/>
      <c r="L364" s="306">
        <v>158931.97</v>
      </c>
      <c r="M364" s="307"/>
      <c r="N364" s="308">
        <v>834371</v>
      </c>
      <c r="AF364" s="229"/>
      <c r="AG364" s="227" t="s">
        <v>556</v>
      </c>
    </row>
    <row r="365" spans="1:33" s="226" customFormat="1" x14ac:dyDescent="0.2">
      <c r="A365" s="305"/>
      <c r="B365" s="267"/>
      <c r="C365" s="521" t="s">
        <v>544</v>
      </c>
      <c r="D365" s="521"/>
      <c r="E365" s="521"/>
      <c r="F365" s="521"/>
      <c r="G365" s="521"/>
      <c r="H365" s="521"/>
      <c r="I365" s="521"/>
      <c r="J365" s="521"/>
      <c r="K365" s="521"/>
      <c r="L365" s="306"/>
      <c r="M365" s="307"/>
      <c r="N365" s="308"/>
      <c r="AF365" s="229"/>
      <c r="AG365" s="227" t="s">
        <v>544</v>
      </c>
    </row>
    <row r="366" spans="1:33" s="226" customFormat="1" x14ac:dyDescent="0.2">
      <c r="A366" s="305"/>
      <c r="B366" s="267"/>
      <c r="C366" s="521" t="s">
        <v>550</v>
      </c>
      <c r="D366" s="521"/>
      <c r="E366" s="521"/>
      <c r="F366" s="521"/>
      <c r="G366" s="521"/>
      <c r="H366" s="521"/>
      <c r="I366" s="521"/>
      <c r="J366" s="521"/>
      <c r="K366" s="521"/>
      <c r="L366" s="306">
        <v>3831.17</v>
      </c>
      <c r="M366" s="307"/>
      <c r="N366" s="308">
        <v>77927</v>
      </c>
      <c r="AF366" s="229"/>
      <c r="AG366" s="227" t="s">
        <v>550</v>
      </c>
    </row>
    <row r="367" spans="1:33" s="226" customFormat="1" x14ac:dyDescent="0.2">
      <c r="A367" s="305"/>
      <c r="B367" s="267"/>
      <c r="C367" s="521" t="s">
        <v>551</v>
      </c>
      <c r="D367" s="521"/>
      <c r="E367" s="521"/>
      <c r="F367" s="521"/>
      <c r="G367" s="521"/>
      <c r="H367" s="521"/>
      <c r="I367" s="521"/>
      <c r="J367" s="521"/>
      <c r="K367" s="521"/>
      <c r="L367" s="306">
        <v>5912.35</v>
      </c>
      <c r="M367" s="307"/>
      <c r="N367" s="308">
        <v>54808</v>
      </c>
      <c r="AF367" s="229"/>
      <c r="AG367" s="227" t="s">
        <v>551</v>
      </c>
    </row>
    <row r="368" spans="1:33" s="226" customFormat="1" x14ac:dyDescent="0.2">
      <c r="A368" s="305"/>
      <c r="B368" s="267"/>
      <c r="C368" s="521" t="s">
        <v>552</v>
      </c>
      <c r="D368" s="521"/>
      <c r="E368" s="521"/>
      <c r="F368" s="521"/>
      <c r="G368" s="521"/>
      <c r="H368" s="521"/>
      <c r="I368" s="521"/>
      <c r="J368" s="521"/>
      <c r="K368" s="521"/>
      <c r="L368" s="306">
        <v>446.68</v>
      </c>
      <c r="M368" s="307"/>
      <c r="N368" s="308">
        <v>9086</v>
      </c>
      <c r="AF368" s="229"/>
      <c r="AG368" s="227" t="s">
        <v>552</v>
      </c>
    </row>
    <row r="369" spans="1:33" s="226" customFormat="1" x14ac:dyDescent="0.2">
      <c r="A369" s="305"/>
      <c r="B369" s="267"/>
      <c r="C369" s="521" t="s">
        <v>553</v>
      </c>
      <c r="D369" s="521"/>
      <c r="E369" s="521"/>
      <c r="F369" s="521"/>
      <c r="G369" s="521"/>
      <c r="H369" s="521"/>
      <c r="I369" s="521"/>
      <c r="J369" s="521"/>
      <c r="K369" s="521"/>
      <c r="L369" s="306">
        <v>142857.23000000001</v>
      </c>
      <c r="M369" s="307"/>
      <c r="N369" s="308">
        <v>572859</v>
      </c>
      <c r="AF369" s="229"/>
      <c r="AG369" s="227" t="s">
        <v>553</v>
      </c>
    </row>
    <row r="370" spans="1:33" s="226" customFormat="1" x14ac:dyDescent="0.2">
      <c r="A370" s="305"/>
      <c r="B370" s="267"/>
      <c r="C370" s="521" t="s">
        <v>554</v>
      </c>
      <c r="D370" s="521"/>
      <c r="E370" s="521"/>
      <c r="F370" s="521"/>
      <c r="G370" s="521"/>
      <c r="H370" s="521"/>
      <c r="I370" s="521"/>
      <c r="J370" s="521"/>
      <c r="K370" s="521"/>
      <c r="L370" s="306">
        <v>4149.51</v>
      </c>
      <c r="M370" s="307"/>
      <c r="N370" s="308">
        <v>84401</v>
      </c>
      <c r="AF370" s="229"/>
      <c r="AG370" s="227" t="s">
        <v>554</v>
      </c>
    </row>
    <row r="371" spans="1:33" s="226" customFormat="1" x14ac:dyDescent="0.2">
      <c r="A371" s="305"/>
      <c r="B371" s="267"/>
      <c r="C371" s="521" t="s">
        <v>555</v>
      </c>
      <c r="D371" s="521"/>
      <c r="E371" s="521"/>
      <c r="F371" s="521"/>
      <c r="G371" s="521"/>
      <c r="H371" s="521"/>
      <c r="I371" s="521"/>
      <c r="J371" s="521"/>
      <c r="K371" s="521"/>
      <c r="L371" s="306">
        <v>2181.71</v>
      </c>
      <c r="M371" s="307"/>
      <c r="N371" s="308">
        <v>44376</v>
      </c>
      <c r="AF371" s="229"/>
      <c r="AG371" s="227" t="s">
        <v>555</v>
      </c>
    </row>
    <row r="372" spans="1:33" s="226" customFormat="1" x14ac:dyDescent="0.2">
      <c r="A372" s="305"/>
      <c r="B372" s="267"/>
      <c r="C372" s="521" t="s">
        <v>558</v>
      </c>
      <c r="D372" s="521"/>
      <c r="E372" s="521"/>
      <c r="F372" s="521"/>
      <c r="G372" s="521"/>
      <c r="H372" s="521"/>
      <c r="I372" s="521"/>
      <c r="J372" s="521"/>
      <c r="K372" s="521"/>
      <c r="L372" s="306">
        <v>527.71</v>
      </c>
      <c r="M372" s="307"/>
      <c r="N372" s="308">
        <v>10735</v>
      </c>
      <c r="AF372" s="229"/>
      <c r="AG372" s="227" t="s">
        <v>558</v>
      </c>
    </row>
    <row r="373" spans="1:33" s="226" customFormat="1" x14ac:dyDescent="0.2">
      <c r="A373" s="305"/>
      <c r="B373" s="267"/>
      <c r="C373" s="521" t="s">
        <v>559</v>
      </c>
      <c r="D373" s="521"/>
      <c r="E373" s="521"/>
      <c r="F373" s="521"/>
      <c r="G373" s="521"/>
      <c r="H373" s="521"/>
      <c r="I373" s="521"/>
      <c r="J373" s="521"/>
      <c r="K373" s="521"/>
      <c r="L373" s="306">
        <v>527.71</v>
      </c>
      <c r="M373" s="307"/>
      <c r="N373" s="308">
        <v>10735</v>
      </c>
      <c r="AF373" s="229"/>
      <c r="AG373" s="227" t="s">
        <v>559</v>
      </c>
    </row>
    <row r="374" spans="1:33" s="226" customFormat="1" x14ac:dyDescent="0.2">
      <c r="A374" s="305"/>
      <c r="B374" s="267"/>
      <c r="C374" s="521" t="s">
        <v>560</v>
      </c>
      <c r="D374" s="521"/>
      <c r="E374" s="521"/>
      <c r="F374" s="521"/>
      <c r="G374" s="521"/>
      <c r="H374" s="521"/>
      <c r="I374" s="521"/>
      <c r="J374" s="521"/>
      <c r="K374" s="521"/>
      <c r="L374" s="306"/>
      <c r="M374" s="307"/>
      <c r="N374" s="308"/>
      <c r="AF374" s="229"/>
      <c r="AG374" s="227" t="s">
        <v>560</v>
      </c>
    </row>
    <row r="375" spans="1:33" s="226" customFormat="1" x14ac:dyDescent="0.2">
      <c r="A375" s="305"/>
      <c r="B375" s="267"/>
      <c r="C375" s="521" t="s">
        <v>561</v>
      </c>
      <c r="D375" s="521"/>
      <c r="E375" s="521"/>
      <c r="F375" s="521"/>
      <c r="G375" s="521"/>
      <c r="H375" s="521"/>
      <c r="I375" s="521"/>
      <c r="J375" s="521"/>
      <c r="K375" s="521"/>
      <c r="L375" s="306">
        <v>251.29</v>
      </c>
      <c r="M375" s="307"/>
      <c r="N375" s="308">
        <v>5112</v>
      </c>
      <c r="AF375" s="229"/>
      <c r="AG375" s="227" t="s">
        <v>561</v>
      </c>
    </row>
    <row r="376" spans="1:33" s="226" customFormat="1" x14ac:dyDescent="0.2">
      <c r="A376" s="305"/>
      <c r="B376" s="267"/>
      <c r="C376" s="521" t="s">
        <v>562</v>
      </c>
      <c r="D376" s="521"/>
      <c r="E376" s="521"/>
      <c r="F376" s="521"/>
      <c r="G376" s="521"/>
      <c r="H376" s="521"/>
      <c r="I376" s="521"/>
      <c r="J376" s="521"/>
      <c r="K376" s="521"/>
      <c r="L376" s="306">
        <v>185.96</v>
      </c>
      <c r="M376" s="307"/>
      <c r="N376" s="308">
        <v>3783</v>
      </c>
      <c r="AF376" s="229"/>
      <c r="AG376" s="227" t="s">
        <v>562</v>
      </c>
    </row>
    <row r="377" spans="1:33" s="226" customFormat="1" x14ac:dyDescent="0.2">
      <c r="A377" s="305"/>
      <c r="B377" s="267"/>
      <c r="C377" s="521" t="s">
        <v>563</v>
      </c>
      <c r="D377" s="521"/>
      <c r="E377" s="521"/>
      <c r="F377" s="521"/>
      <c r="G377" s="521"/>
      <c r="H377" s="521"/>
      <c r="I377" s="521"/>
      <c r="J377" s="521"/>
      <c r="K377" s="521"/>
      <c r="L377" s="306">
        <v>90.46</v>
      </c>
      <c r="M377" s="307"/>
      <c r="N377" s="308">
        <v>1840</v>
      </c>
      <c r="AF377" s="229"/>
      <c r="AG377" s="227" t="s">
        <v>563</v>
      </c>
    </row>
    <row r="378" spans="1:33" s="226" customFormat="1" x14ac:dyDescent="0.2">
      <c r="A378" s="305"/>
      <c r="B378" s="267"/>
      <c r="C378" s="521" t="s">
        <v>564</v>
      </c>
      <c r="D378" s="521"/>
      <c r="E378" s="521"/>
      <c r="F378" s="521"/>
      <c r="G378" s="521"/>
      <c r="H378" s="521"/>
      <c r="I378" s="521"/>
      <c r="J378" s="521"/>
      <c r="K378" s="521"/>
      <c r="L378" s="306">
        <v>163893.93</v>
      </c>
      <c r="M378" s="307"/>
      <c r="N378" s="308">
        <v>893112</v>
      </c>
      <c r="AF378" s="229"/>
      <c r="AG378" s="227" t="s">
        <v>564</v>
      </c>
    </row>
    <row r="379" spans="1:33" s="226" customFormat="1" x14ac:dyDescent="0.2">
      <c r="A379" s="305"/>
      <c r="B379" s="267"/>
      <c r="C379" s="521" t="s">
        <v>565</v>
      </c>
      <c r="D379" s="521"/>
      <c r="E379" s="521"/>
      <c r="F379" s="521"/>
      <c r="G379" s="521"/>
      <c r="H379" s="521"/>
      <c r="I379" s="521"/>
      <c r="J379" s="521"/>
      <c r="K379" s="521"/>
      <c r="L379" s="306">
        <v>5237.92</v>
      </c>
      <c r="M379" s="307"/>
      <c r="N379" s="308">
        <v>106540</v>
      </c>
      <c r="AF379" s="229"/>
      <c r="AG379" s="227" t="s">
        <v>565</v>
      </c>
    </row>
    <row r="380" spans="1:33" s="226" customFormat="1" x14ac:dyDescent="0.2">
      <c r="A380" s="305"/>
      <c r="B380" s="267"/>
      <c r="C380" s="521" t="s">
        <v>566</v>
      </c>
      <c r="D380" s="521"/>
      <c r="E380" s="521"/>
      <c r="F380" s="521"/>
      <c r="G380" s="521"/>
      <c r="H380" s="521"/>
      <c r="I380" s="521"/>
      <c r="J380" s="521"/>
      <c r="K380" s="521"/>
      <c r="L380" s="306">
        <v>4982.07</v>
      </c>
      <c r="M380" s="307"/>
      <c r="N380" s="308">
        <v>101334</v>
      </c>
      <c r="AF380" s="229"/>
      <c r="AG380" s="227" t="s">
        <v>566</v>
      </c>
    </row>
    <row r="381" spans="1:33" s="226" customFormat="1" x14ac:dyDescent="0.2">
      <c r="A381" s="305"/>
      <c r="B381" s="267"/>
      <c r="C381" s="521" t="s">
        <v>567</v>
      </c>
      <c r="D381" s="521"/>
      <c r="E381" s="521"/>
      <c r="F381" s="521"/>
      <c r="G381" s="521"/>
      <c r="H381" s="521"/>
      <c r="I381" s="521"/>
      <c r="J381" s="521"/>
      <c r="K381" s="521"/>
      <c r="L381" s="306">
        <v>2587.25</v>
      </c>
      <c r="M381" s="307"/>
      <c r="N381" s="308">
        <v>52624</v>
      </c>
      <c r="AF381" s="229"/>
      <c r="AG381" s="227" t="s">
        <v>567</v>
      </c>
    </row>
    <row r="382" spans="1:33" s="226" customFormat="1" x14ac:dyDescent="0.2">
      <c r="A382" s="305"/>
      <c r="B382" s="267"/>
      <c r="C382" s="521" t="s">
        <v>568</v>
      </c>
      <c r="D382" s="521"/>
      <c r="E382" s="521"/>
      <c r="F382" s="521"/>
      <c r="G382" s="521"/>
      <c r="H382" s="521"/>
      <c r="I382" s="521"/>
      <c r="J382" s="521"/>
      <c r="K382" s="521"/>
      <c r="L382" s="306">
        <v>163366.22</v>
      </c>
      <c r="M382" s="307"/>
      <c r="N382" s="308">
        <v>882377</v>
      </c>
      <c r="AF382" s="229"/>
      <c r="AG382" s="227" t="s">
        <v>568</v>
      </c>
    </row>
    <row r="383" spans="1:33" s="226" customFormat="1" x14ac:dyDescent="0.2">
      <c r="A383" s="305"/>
      <c r="B383" s="267"/>
      <c r="C383" s="521" t="s">
        <v>756</v>
      </c>
      <c r="D383" s="521"/>
      <c r="E383" s="521"/>
      <c r="F383" s="521"/>
      <c r="G383" s="521"/>
      <c r="H383" s="521"/>
      <c r="I383" s="521"/>
      <c r="J383" s="521"/>
      <c r="K383" s="521"/>
      <c r="L383" s="306">
        <v>4737.62</v>
      </c>
      <c r="M383" s="307"/>
      <c r="N383" s="308">
        <v>25589</v>
      </c>
      <c r="AF383" s="229"/>
      <c r="AG383" s="227" t="s">
        <v>756</v>
      </c>
    </row>
    <row r="384" spans="1:33" s="226" customFormat="1" x14ac:dyDescent="0.2">
      <c r="A384" s="305"/>
      <c r="B384" s="267"/>
      <c r="C384" s="521" t="s">
        <v>564</v>
      </c>
      <c r="D384" s="521"/>
      <c r="E384" s="521"/>
      <c r="F384" s="521"/>
      <c r="G384" s="521"/>
      <c r="H384" s="521"/>
      <c r="I384" s="521"/>
      <c r="J384" s="521"/>
      <c r="K384" s="521"/>
      <c r="L384" s="306">
        <v>168103.84</v>
      </c>
      <c r="M384" s="307"/>
      <c r="N384" s="308">
        <v>907966</v>
      </c>
      <c r="AF384" s="229"/>
      <c r="AG384" s="227" t="s">
        <v>564</v>
      </c>
    </row>
    <row r="385" spans="1:35" ht="15.75" customHeight="1" x14ac:dyDescent="0.2">
      <c r="A385" s="305"/>
      <c r="B385" s="267"/>
      <c r="C385" s="521" t="s">
        <v>757</v>
      </c>
      <c r="D385" s="521"/>
      <c r="E385" s="521"/>
      <c r="F385" s="521"/>
      <c r="G385" s="521"/>
      <c r="H385" s="521"/>
      <c r="I385" s="521"/>
      <c r="J385" s="521"/>
      <c r="K385" s="521"/>
      <c r="L385" s="306">
        <v>10117.89</v>
      </c>
      <c r="M385" s="307"/>
      <c r="N385" s="308">
        <v>55122</v>
      </c>
      <c r="P385" s="226"/>
      <c r="Q385" s="226"/>
      <c r="R385" s="226"/>
      <c r="S385" s="226"/>
      <c r="T385" s="226"/>
      <c r="U385" s="226"/>
      <c r="V385" s="226"/>
      <c r="W385" s="226"/>
      <c r="X385" s="226"/>
      <c r="Y385" s="226"/>
      <c r="Z385" s="226"/>
      <c r="AA385" s="226"/>
      <c r="AB385" s="226"/>
      <c r="AC385" s="226"/>
      <c r="AD385" s="226"/>
      <c r="AE385" s="226"/>
      <c r="AF385" s="229"/>
      <c r="AG385" s="227" t="s">
        <v>758</v>
      </c>
      <c r="AH385" s="226"/>
      <c r="AI385" s="226"/>
    </row>
    <row r="386" spans="1:35" x14ac:dyDescent="0.2">
      <c r="A386" s="305"/>
      <c r="B386" s="267"/>
      <c r="C386" s="521" t="s">
        <v>564</v>
      </c>
      <c r="D386" s="521"/>
      <c r="E386" s="521"/>
      <c r="F386" s="521"/>
      <c r="G386" s="521"/>
      <c r="H386" s="521"/>
      <c r="I386" s="521"/>
      <c r="J386" s="521"/>
      <c r="K386" s="521"/>
      <c r="L386" s="306">
        <v>178221.73</v>
      </c>
      <c r="M386" s="307"/>
      <c r="N386" s="308">
        <v>963088</v>
      </c>
      <c r="P386" s="226"/>
      <c r="Q386" s="226"/>
      <c r="R386" s="226"/>
      <c r="S386" s="226"/>
      <c r="T386" s="226"/>
      <c r="U386" s="226"/>
      <c r="V386" s="226"/>
      <c r="W386" s="226"/>
      <c r="X386" s="226"/>
      <c r="Y386" s="226"/>
      <c r="Z386" s="226"/>
      <c r="AA386" s="226"/>
      <c r="AB386" s="226"/>
      <c r="AC386" s="226"/>
      <c r="AD386" s="226"/>
      <c r="AE386" s="226"/>
      <c r="AF386" s="229"/>
      <c r="AG386" s="227" t="s">
        <v>564</v>
      </c>
      <c r="AH386" s="226"/>
      <c r="AI386" s="226"/>
    </row>
    <row r="387" spans="1:35" x14ac:dyDescent="0.2">
      <c r="A387" s="305"/>
      <c r="B387" s="267"/>
      <c r="C387" s="521" t="s">
        <v>759</v>
      </c>
      <c r="D387" s="521"/>
      <c r="E387" s="521"/>
      <c r="F387" s="521"/>
      <c r="G387" s="521"/>
      <c r="H387" s="521"/>
      <c r="I387" s="521"/>
      <c r="J387" s="521"/>
      <c r="K387" s="521"/>
      <c r="L387" s="306">
        <v>178749.44</v>
      </c>
      <c r="M387" s="307"/>
      <c r="N387" s="308">
        <v>973823</v>
      </c>
      <c r="P387" s="226"/>
      <c r="Q387" s="226"/>
      <c r="R387" s="226"/>
      <c r="S387" s="226"/>
      <c r="T387" s="226"/>
      <c r="U387" s="226"/>
      <c r="V387" s="226"/>
      <c r="W387" s="226"/>
      <c r="X387" s="226"/>
      <c r="Y387" s="226"/>
      <c r="Z387" s="226"/>
      <c r="AA387" s="226"/>
      <c r="AB387" s="226"/>
      <c r="AC387" s="226"/>
      <c r="AD387" s="226"/>
      <c r="AE387" s="226"/>
      <c r="AF387" s="229"/>
      <c r="AG387" s="227" t="s">
        <v>759</v>
      </c>
      <c r="AH387" s="226"/>
      <c r="AI387" s="226"/>
    </row>
    <row r="388" spans="1:35" x14ac:dyDescent="0.2">
      <c r="A388" s="305"/>
      <c r="B388" s="267"/>
      <c r="C388" s="521" t="s">
        <v>571</v>
      </c>
      <c r="D388" s="521"/>
      <c r="E388" s="521"/>
      <c r="F388" s="521"/>
      <c r="G388" s="521"/>
      <c r="H388" s="521"/>
      <c r="I388" s="521"/>
      <c r="J388" s="521"/>
      <c r="K388" s="521"/>
      <c r="L388" s="306">
        <v>5362.48</v>
      </c>
      <c r="M388" s="307"/>
      <c r="N388" s="308">
        <v>29215</v>
      </c>
      <c r="P388" s="226"/>
      <c r="Q388" s="226"/>
      <c r="R388" s="226"/>
      <c r="S388" s="226"/>
      <c r="T388" s="226"/>
      <c r="U388" s="226"/>
      <c r="V388" s="226"/>
      <c r="W388" s="226"/>
      <c r="X388" s="226"/>
      <c r="Y388" s="226"/>
      <c r="Z388" s="226"/>
      <c r="AA388" s="226"/>
      <c r="AB388" s="226"/>
      <c r="AC388" s="226"/>
      <c r="AD388" s="226"/>
      <c r="AE388" s="226"/>
      <c r="AF388" s="229"/>
      <c r="AG388" s="227" t="s">
        <v>571</v>
      </c>
      <c r="AH388" s="226"/>
      <c r="AI388" s="226"/>
    </row>
    <row r="389" spans="1:35" x14ac:dyDescent="0.2">
      <c r="A389" s="305"/>
      <c r="B389" s="267"/>
      <c r="C389" s="521" t="s">
        <v>572</v>
      </c>
      <c r="D389" s="521"/>
      <c r="E389" s="521"/>
      <c r="F389" s="521"/>
      <c r="G389" s="521"/>
      <c r="H389" s="521"/>
      <c r="I389" s="521"/>
      <c r="J389" s="521"/>
      <c r="K389" s="521"/>
      <c r="L389" s="306">
        <v>184111.92</v>
      </c>
      <c r="M389" s="307"/>
      <c r="N389" s="308">
        <v>1003038</v>
      </c>
      <c r="P389" s="226"/>
      <c r="Q389" s="226"/>
      <c r="R389" s="226"/>
      <c r="S389" s="226"/>
      <c r="T389" s="226"/>
      <c r="U389" s="226"/>
      <c r="V389" s="226"/>
      <c r="W389" s="226"/>
      <c r="X389" s="226"/>
      <c r="Y389" s="226"/>
      <c r="Z389" s="226"/>
      <c r="AA389" s="226"/>
      <c r="AB389" s="226"/>
      <c r="AC389" s="226"/>
      <c r="AD389" s="226"/>
      <c r="AE389" s="226"/>
      <c r="AF389" s="229"/>
      <c r="AG389" s="227" t="s">
        <v>572</v>
      </c>
      <c r="AH389" s="226"/>
      <c r="AI389" s="226"/>
    </row>
    <row r="390" spans="1:35" x14ac:dyDescent="0.2">
      <c r="A390" s="305"/>
      <c r="B390" s="267"/>
      <c r="C390" s="521" t="s">
        <v>573</v>
      </c>
      <c r="D390" s="521"/>
      <c r="E390" s="521"/>
      <c r="F390" s="521"/>
      <c r="G390" s="521"/>
      <c r="H390" s="521"/>
      <c r="I390" s="521"/>
      <c r="J390" s="521"/>
      <c r="K390" s="521"/>
      <c r="L390" s="306">
        <v>36822.379999999997</v>
      </c>
      <c r="M390" s="307"/>
      <c r="N390" s="309">
        <v>200607.6</v>
      </c>
      <c r="P390" s="226"/>
      <c r="Q390" s="226"/>
      <c r="R390" s="226"/>
      <c r="S390" s="226"/>
      <c r="T390" s="226"/>
      <c r="U390" s="226"/>
      <c r="V390" s="226"/>
      <c r="W390" s="226"/>
      <c r="X390" s="226"/>
      <c r="Y390" s="226"/>
      <c r="Z390" s="226"/>
      <c r="AA390" s="226"/>
      <c r="AB390" s="226"/>
      <c r="AC390" s="226"/>
      <c r="AD390" s="226"/>
      <c r="AE390" s="226"/>
      <c r="AF390" s="229"/>
      <c r="AG390" s="226"/>
      <c r="AH390" s="227" t="s">
        <v>573</v>
      </c>
      <c r="AI390" s="226"/>
    </row>
    <row r="391" spans="1:35" x14ac:dyDescent="0.2">
      <c r="A391" s="305"/>
      <c r="B391" s="291"/>
      <c r="C391" s="522" t="s">
        <v>574</v>
      </c>
      <c r="D391" s="522"/>
      <c r="E391" s="522"/>
      <c r="F391" s="522"/>
      <c r="G391" s="522"/>
      <c r="H391" s="522"/>
      <c r="I391" s="522"/>
      <c r="J391" s="522"/>
      <c r="K391" s="522"/>
      <c r="L391" s="310">
        <v>220934.3</v>
      </c>
      <c r="M391" s="311"/>
      <c r="N391" s="312">
        <v>1203645.6000000001</v>
      </c>
      <c r="P391" s="226"/>
      <c r="Q391" s="226"/>
      <c r="R391" s="226"/>
      <c r="S391" s="226"/>
      <c r="T391" s="226"/>
      <c r="U391" s="226"/>
      <c r="V391" s="226"/>
      <c r="W391" s="226"/>
      <c r="X391" s="226"/>
      <c r="Y391" s="226"/>
      <c r="Z391" s="226"/>
      <c r="AA391" s="226"/>
      <c r="AB391" s="226"/>
      <c r="AC391" s="226"/>
      <c r="AD391" s="226"/>
      <c r="AE391" s="226"/>
      <c r="AF391" s="229"/>
      <c r="AG391" s="226"/>
      <c r="AH391" s="226"/>
      <c r="AI391" s="229" t="s">
        <v>574</v>
      </c>
    </row>
    <row r="392" spans="1:35" ht="1.5" customHeight="1" x14ac:dyDescent="0.2">
      <c r="B392" s="291"/>
      <c r="C392" s="281"/>
      <c r="D392" s="281"/>
      <c r="E392" s="281"/>
      <c r="F392" s="281"/>
      <c r="G392" s="281"/>
      <c r="H392" s="281"/>
      <c r="I392" s="281"/>
      <c r="J392" s="281"/>
      <c r="K392" s="281"/>
      <c r="L392" s="310"/>
      <c r="M392" s="313"/>
      <c r="N392" s="314"/>
      <c r="P392" s="226"/>
      <c r="Q392" s="226"/>
      <c r="R392" s="226"/>
      <c r="S392" s="226"/>
      <c r="T392" s="226"/>
      <c r="U392" s="226"/>
      <c r="V392" s="226"/>
      <c r="W392" s="226"/>
      <c r="X392" s="226"/>
      <c r="Y392" s="226"/>
      <c r="Z392" s="226"/>
      <c r="AA392" s="226"/>
      <c r="AB392" s="226"/>
      <c r="AC392" s="226"/>
      <c r="AD392" s="226"/>
      <c r="AE392" s="226"/>
      <c r="AF392" s="226"/>
      <c r="AG392" s="226"/>
      <c r="AH392" s="226"/>
      <c r="AI392" s="226"/>
    </row>
    <row r="393" spans="1:35" ht="53.25" customHeight="1" x14ac:dyDescent="0.2">
      <c r="A393" s="315"/>
      <c r="B393" s="315"/>
      <c r="C393" s="315"/>
      <c r="D393" s="315"/>
      <c r="E393" s="315"/>
      <c r="F393" s="315"/>
      <c r="G393" s="315"/>
      <c r="H393" s="315"/>
      <c r="I393" s="315"/>
      <c r="J393" s="315"/>
      <c r="K393" s="315"/>
      <c r="L393" s="315"/>
      <c r="M393" s="315"/>
      <c r="N393" s="315"/>
      <c r="P393" s="226"/>
      <c r="Q393" s="226"/>
      <c r="R393" s="226"/>
      <c r="S393" s="226"/>
      <c r="T393" s="226"/>
      <c r="U393" s="226"/>
      <c r="V393" s="226"/>
      <c r="W393" s="226"/>
      <c r="X393" s="226"/>
      <c r="Y393" s="226"/>
      <c r="Z393" s="226"/>
      <c r="AA393" s="226"/>
      <c r="AB393" s="226"/>
      <c r="AC393" s="226"/>
      <c r="AD393" s="226"/>
      <c r="AE393" s="226"/>
      <c r="AF393" s="226"/>
      <c r="AG393" s="226"/>
      <c r="AH393" s="226"/>
      <c r="AI393" s="226"/>
    </row>
    <row r="394" spans="1:35" x14ac:dyDescent="0.2">
      <c r="B394" s="316" t="s">
        <v>760</v>
      </c>
      <c r="C394" s="519"/>
      <c r="D394" s="519"/>
      <c r="E394" s="519"/>
      <c r="F394" s="519"/>
      <c r="G394" s="519"/>
      <c r="H394" s="519"/>
      <c r="I394" s="519"/>
      <c r="J394" s="519"/>
      <c r="K394" s="519"/>
      <c r="L394" s="519"/>
    </row>
    <row r="395" spans="1:35" ht="13.5" customHeight="1" x14ac:dyDescent="0.2">
      <c r="B395" s="231"/>
      <c r="C395" s="520" t="s">
        <v>761</v>
      </c>
      <c r="D395" s="520"/>
      <c r="E395" s="520"/>
      <c r="F395" s="520"/>
      <c r="G395" s="520"/>
      <c r="H395" s="520"/>
      <c r="I395" s="520"/>
      <c r="J395" s="520"/>
      <c r="K395" s="520"/>
      <c r="L395" s="520"/>
    </row>
    <row r="396" spans="1:35" ht="12.75" customHeight="1" x14ac:dyDescent="0.2">
      <c r="B396" s="316" t="s">
        <v>762</v>
      </c>
      <c r="C396" s="519"/>
      <c r="D396" s="519"/>
      <c r="E396" s="519"/>
      <c r="F396" s="519"/>
      <c r="G396" s="519"/>
      <c r="H396" s="519"/>
      <c r="I396" s="519"/>
      <c r="J396" s="519"/>
      <c r="K396" s="519"/>
      <c r="L396" s="519"/>
    </row>
    <row r="397" spans="1:35" ht="13.5" customHeight="1" x14ac:dyDescent="0.2">
      <c r="C397" s="520" t="s">
        <v>761</v>
      </c>
      <c r="D397" s="520"/>
      <c r="E397" s="520"/>
      <c r="F397" s="520"/>
      <c r="G397" s="520"/>
      <c r="H397" s="520"/>
      <c r="I397" s="520"/>
      <c r="J397" s="520"/>
      <c r="K397" s="520"/>
      <c r="L397" s="520"/>
    </row>
    <row r="398" spans="1:35" ht="12.75" customHeight="1" x14ac:dyDescent="0.2">
      <c r="B398" s="316" t="s">
        <v>762</v>
      </c>
      <c r="C398" s="519"/>
      <c r="D398" s="519"/>
      <c r="E398" s="519"/>
      <c r="F398" s="519"/>
      <c r="G398" s="519"/>
      <c r="H398" s="519"/>
      <c r="I398" s="519"/>
      <c r="J398" s="519"/>
      <c r="K398" s="519"/>
      <c r="L398" s="519"/>
    </row>
    <row r="399" spans="1:35" ht="13.5" customHeight="1" x14ac:dyDescent="0.2">
      <c r="C399" s="520" t="s">
        <v>761</v>
      </c>
      <c r="D399" s="520"/>
      <c r="E399" s="520"/>
      <c r="F399" s="520"/>
      <c r="G399" s="520"/>
      <c r="H399" s="520"/>
      <c r="I399" s="520"/>
      <c r="J399" s="520"/>
      <c r="K399" s="520"/>
      <c r="L399" s="520"/>
    </row>
  </sheetData>
  <mergeCells count="375">
    <mergeCell ref="C379:K379"/>
    <mergeCell ref="C380:K380"/>
    <mergeCell ref="C371:K371"/>
    <mergeCell ref="C372:K372"/>
    <mergeCell ref="C373:K373"/>
    <mergeCell ref="C374:K374"/>
    <mergeCell ref="C375:K375"/>
    <mergeCell ref="C71:E71"/>
    <mergeCell ref="C72:E72"/>
    <mergeCell ref="C73:E73"/>
    <mergeCell ref="C74:E74"/>
    <mergeCell ref="C86:E86"/>
    <mergeCell ref="C87:E87"/>
    <mergeCell ref="C88:E88"/>
    <mergeCell ref="C89:E89"/>
    <mergeCell ref="C101:E101"/>
    <mergeCell ref="C102:E102"/>
    <mergeCell ref="C103:E103"/>
    <mergeCell ref="C104:E104"/>
    <mergeCell ref="C116:E116"/>
    <mergeCell ref="C117:E117"/>
    <mergeCell ref="C118:N118"/>
    <mergeCell ref="C119:N119"/>
    <mergeCell ref="C131:N131"/>
    <mergeCell ref="C376:K376"/>
    <mergeCell ref="C377:K377"/>
    <mergeCell ref="D10:N10"/>
    <mergeCell ref="A13:N13"/>
    <mergeCell ref="A16:N16"/>
    <mergeCell ref="A20:N20"/>
    <mergeCell ref="A39:N39"/>
    <mergeCell ref="C38:E38"/>
    <mergeCell ref="C378:K378"/>
    <mergeCell ref="C132:N132"/>
    <mergeCell ref="C133:E133"/>
    <mergeCell ref="C134:E134"/>
    <mergeCell ref="C146:N146"/>
    <mergeCell ref="C147:N147"/>
    <mergeCell ref="C148:E148"/>
    <mergeCell ref="C149:E149"/>
    <mergeCell ref="C161:N161"/>
    <mergeCell ref="C162:N162"/>
    <mergeCell ref="C163:E163"/>
    <mergeCell ref="C164:E164"/>
    <mergeCell ref="C176:N176"/>
    <mergeCell ref="C177:N177"/>
    <mergeCell ref="C178:E178"/>
    <mergeCell ref="C179:E179"/>
    <mergeCell ref="C42:N42"/>
    <mergeCell ref="C43:N43"/>
    <mergeCell ref="C44:E44"/>
    <mergeCell ref="C45:E45"/>
    <mergeCell ref="C46:E46"/>
    <mergeCell ref="C47:E47"/>
    <mergeCell ref="C48:E48"/>
    <mergeCell ref="C49:E49"/>
    <mergeCell ref="C50:E50"/>
    <mergeCell ref="C398:L398"/>
    <mergeCell ref="C399:L399"/>
    <mergeCell ref="C386:K386"/>
    <mergeCell ref="C387:K387"/>
    <mergeCell ref="C388:K388"/>
    <mergeCell ref="C389:K389"/>
    <mergeCell ref="C390:K390"/>
    <mergeCell ref="C381:K381"/>
    <mergeCell ref="C382:K382"/>
    <mergeCell ref="C383:K383"/>
    <mergeCell ref="C384:K384"/>
    <mergeCell ref="C385:K385"/>
    <mergeCell ref="C394:L394"/>
    <mergeCell ref="C396:L396"/>
    <mergeCell ref="C395:L395"/>
    <mergeCell ref="C397:L397"/>
    <mergeCell ref="C391:K391"/>
    <mergeCell ref="C370:K370"/>
    <mergeCell ref="C361:K361"/>
    <mergeCell ref="C362:K362"/>
    <mergeCell ref="C363:K363"/>
    <mergeCell ref="C364:K364"/>
    <mergeCell ref="C365:K365"/>
    <mergeCell ref="C356:K356"/>
    <mergeCell ref="C357:K357"/>
    <mergeCell ref="C358:K358"/>
    <mergeCell ref="C359:K359"/>
    <mergeCell ref="C360:K360"/>
    <mergeCell ref="C366:K366"/>
    <mergeCell ref="C367:K367"/>
    <mergeCell ref="C368:K368"/>
    <mergeCell ref="C369:K369"/>
    <mergeCell ref="C355:K355"/>
    <mergeCell ref="C345:K345"/>
    <mergeCell ref="C347:K347"/>
    <mergeCell ref="C348:K348"/>
    <mergeCell ref="C349:K349"/>
    <mergeCell ref="C350:K350"/>
    <mergeCell ref="C339:E339"/>
    <mergeCell ref="C340:E340"/>
    <mergeCell ref="C341:E341"/>
    <mergeCell ref="C342:E342"/>
    <mergeCell ref="C343:E343"/>
    <mergeCell ref="C351:K351"/>
    <mergeCell ref="C352:K352"/>
    <mergeCell ref="C353:K353"/>
    <mergeCell ref="C354:K354"/>
    <mergeCell ref="C338:E338"/>
    <mergeCell ref="C329:E329"/>
    <mergeCell ref="C330:E330"/>
    <mergeCell ref="C331:E331"/>
    <mergeCell ref="C332:E332"/>
    <mergeCell ref="C333:E333"/>
    <mergeCell ref="C324:K324"/>
    <mergeCell ref="A325:N325"/>
    <mergeCell ref="C326:E326"/>
    <mergeCell ref="C327:N327"/>
    <mergeCell ref="C328:E328"/>
    <mergeCell ref="C334:E334"/>
    <mergeCell ref="C335:E335"/>
    <mergeCell ref="C336:N336"/>
    <mergeCell ref="C337:E337"/>
    <mergeCell ref="C321:E321"/>
    <mergeCell ref="C307:K307"/>
    <mergeCell ref="A308:N308"/>
    <mergeCell ref="C309:E309"/>
    <mergeCell ref="C311:E311"/>
    <mergeCell ref="C313:N313"/>
    <mergeCell ref="C301:E301"/>
    <mergeCell ref="C302:E302"/>
    <mergeCell ref="C303:E303"/>
    <mergeCell ref="C304:E304"/>
    <mergeCell ref="C305:E305"/>
    <mergeCell ref="C314:E314"/>
    <mergeCell ref="C316:N316"/>
    <mergeCell ref="C317:E317"/>
    <mergeCell ref="C319:E319"/>
    <mergeCell ref="C300:E300"/>
    <mergeCell ref="C291:E291"/>
    <mergeCell ref="C292:E292"/>
    <mergeCell ref="C293:E293"/>
    <mergeCell ref="C294:E294"/>
    <mergeCell ref="C295:N295"/>
    <mergeCell ref="C286:E286"/>
    <mergeCell ref="C287:E287"/>
    <mergeCell ref="C288:E288"/>
    <mergeCell ref="C289:E289"/>
    <mergeCell ref="C290:E290"/>
    <mergeCell ref="C296:N296"/>
    <mergeCell ref="C297:N297"/>
    <mergeCell ref="C298:E298"/>
    <mergeCell ref="C299:E299"/>
    <mergeCell ref="C285:E285"/>
    <mergeCell ref="C276:E276"/>
    <mergeCell ref="C277:E277"/>
    <mergeCell ref="C278:E278"/>
    <mergeCell ref="C279:E279"/>
    <mergeCell ref="C280:E280"/>
    <mergeCell ref="C271:N271"/>
    <mergeCell ref="C272:E272"/>
    <mergeCell ref="C273:E273"/>
    <mergeCell ref="C274:E274"/>
    <mergeCell ref="C275:E275"/>
    <mergeCell ref="C281:N281"/>
    <mergeCell ref="C282:N282"/>
    <mergeCell ref="C283:E283"/>
    <mergeCell ref="C284:E284"/>
    <mergeCell ref="C270:N270"/>
    <mergeCell ref="C261:E261"/>
    <mergeCell ref="C262:E262"/>
    <mergeCell ref="C263:E263"/>
    <mergeCell ref="C264:E264"/>
    <mergeCell ref="C265:E265"/>
    <mergeCell ref="C256:N256"/>
    <mergeCell ref="C257:N257"/>
    <mergeCell ref="C258:E258"/>
    <mergeCell ref="C259:E259"/>
    <mergeCell ref="C260:E260"/>
    <mergeCell ref="C266:E266"/>
    <mergeCell ref="C267:E267"/>
    <mergeCell ref="A268:N268"/>
    <mergeCell ref="C269:E269"/>
    <mergeCell ref="C255:N255"/>
    <mergeCell ref="C246:E246"/>
    <mergeCell ref="C247:E247"/>
    <mergeCell ref="C248:E248"/>
    <mergeCell ref="C249:E249"/>
    <mergeCell ref="C250:E250"/>
    <mergeCell ref="C241:N241"/>
    <mergeCell ref="C242:E242"/>
    <mergeCell ref="C243:E243"/>
    <mergeCell ref="C244:E244"/>
    <mergeCell ref="C245:E245"/>
    <mergeCell ref="C251:N251"/>
    <mergeCell ref="C252:N252"/>
    <mergeCell ref="C253:N253"/>
    <mergeCell ref="C254:E254"/>
    <mergeCell ref="C240:N240"/>
    <mergeCell ref="C231:E231"/>
    <mergeCell ref="C232:E232"/>
    <mergeCell ref="C233:E233"/>
    <mergeCell ref="C234:E234"/>
    <mergeCell ref="C235:E235"/>
    <mergeCell ref="C226:E226"/>
    <mergeCell ref="C227:E227"/>
    <mergeCell ref="C228:N228"/>
    <mergeCell ref="C229:N229"/>
    <mergeCell ref="C230:N230"/>
    <mergeCell ref="C236:E236"/>
    <mergeCell ref="C237:E237"/>
    <mergeCell ref="C238:E238"/>
    <mergeCell ref="C239:E239"/>
    <mergeCell ref="C225:E225"/>
    <mergeCell ref="C216:N216"/>
    <mergeCell ref="C217:N217"/>
    <mergeCell ref="C218:N218"/>
    <mergeCell ref="C219:E219"/>
    <mergeCell ref="C220:E220"/>
    <mergeCell ref="C211:E211"/>
    <mergeCell ref="C212:E212"/>
    <mergeCell ref="C213:E213"/>
    <mergeCell ref="C214:E214"/>
    <mergeCell ref="C215:E215"/>
    <mergeCell ref="C221:E221"/>
    <mergeCell ref="C222:E222"/>
    <mergeCell ref="C223:E223"/>
    <mergeCell ref="C224:E224"/>
    <mergeCell ref="C210:E210"/>
    <mergeCell ref="C201:E201"/>
    <mergeCell ref="C202:E202"/>
    <mergeCell ref="C203:E203"/>
    <mergeCell ref="C204:N204"/>
    <mergeCell ref="C205:N205"/>
    <mergeCell ref="C196:E196"/>
    <mergeCell ref="C197:E197"/>
    <mergeCell ref="C198:E198"/>
    <mergeCell ref="C199:E199"/>
    <mergeCell ref="C200:E200"/>
    <mergeCell ref="C206:N206"/>
    <mergeCell ref="C207:E207"/>
    <mergeCell ref="C208:E208"/>
    <mergeCell ref="C209:E209"/>
    <mergeCell ref="C195:E195"/>
    <mergeCell ref="C186:E186"/>
    <mergeCell ref="C187:E187"/>
    <mergeCell ref="C188:E188"/>
    <mergeCell ref="C189:E189"/>
    <mergeCell ref="C190:N190"/>
    <mergeCell ref="C181:E181"/>
    <mergeCell ref="C182:E182"/>
    <mergeCell ref="C183:E183"/>
    <mergeCell ref="C184:E184"/>
    <mergeCell ref="C185:E185"/>
    <mergeCell ref="C191:N191"/>
    <mergeCell ref="C192:E192"/>
    <mergeCell ref="C193:E193"/>
    <mergeCell ref="C194:E194"/>
    <mergeCell ref="C180:E180"/>
    <mergeCell ref="C171:E171"/>
    <mergeCell ref="C172:E172"/>
    <mergeCell ref="C173:E173"/>
    <mergeCell ref="C174:E174"/>
    <mergeCell ref="C175:N175"/>
    <mergeCell ref="C166:E166"/>
    <mergeCell ref="C167:E167"/>
    <mergeCell ref="C168:E168"/>
    <mergeCell ref="C169:E169"/>
    <mergeCell ref="C170:E170"/>
    <mergeCell ref="C165:E165"/>
    <mergeCell ref="C156:E156"/>
    <mergeCell ref="C157:E157"/>
    <mergeCell ref="C158:E158"/>
    <mergeCell ref="C159:E159"/>
    <mergeCell ref="C160:N160"/>
    <mergeCell ref="C151:E151"/>
    <mergeCell ref="C152:E152"/>
    <mergeCell ref="C153:E153"/>
    <mergeCell ref="C154:E154"/>
    <mergeCell ref="C155:E155"/>
    <mergeCell ref="C150:E150"/>
    <mergeCell ref="C141:E141"/>
    <mergeCell ref="C142:E142"/>
    <mergeCell ref="C143:E143"/>
    <mergeCell ref="C144:E144"/>
    <mergeCell ref="C145:N145"/>
    <mergeCell ref="C136:E136"/>
    <mergeCell ref="C137:E137"/>
    <mergeCell ref="C138:E138"/>
    <mergeCell ref="C139:E139"/>
    <mergeCell ref="C140:E140"/>
    <mergeCell ref="C135:E135"/>
    <mergeCell ref="C126:E126"/>
    <mergeCell ref="C127:E127"/>
    <mergeCell ref="C128:E128"/>
    <mergeCell ref="C129:E129"/>
    <mergeCell ref="C130:N130"/>
    <mergeCell ref="C121:E121"/>
    <mergeCell ref="C122:E122"/>
    <mergeCell ref="C123:E123"/>
    <mergeCell ref="C124:E124"/>
    <mergeCell ref="C125:E125"/>
    <mergeCell ref="C120:N120"/>
    <mergeCell ref="C111:E111"/>
    <mergeCell ref="C112:E112"/>
    <mergeCell ref="C113:E113"/>
    <mergeCell ref="C114:E114"/>
    <mergeCell ref="C115:E115"/>
    <mergeCell ref="C106:E106"/>
    <mergeCell ref="C107:N107"/>
    <mergeCell ref="C108:N108"/>
    <mergeCell ref="C109:N109"/>
    <mergeCell ref="C110:E110"/>
    <mergeCell ref="C105:E105"/>
    <mergeCell ref="C96:N96"/>
    <mergeCell ref="C97:E97"/>
    <mergeCell ref="C98:E98"/>
    <mergeCell ref="C99:E99"/>
    <mergeCell ref="C100:E100"/>
    <mergeCell ref="C91:E91"/>
    <mergeCell ref="C92:E92"/>
    <mergeCell ref="C93:E93"/>
    <mergeCell ref="C94:N94"/>
    <mergeCell ref="C95:N95"/>
    <mergeCell ref="C90:E90"/>
    <mergeCell ref="C81:N81"/>
    <mergeCell ref="C82:N82"/>
    <mergeCell ref="C83:N83"/>
    <mergeCell ref="C84:E84"/>
    <mergeCell ref="C85:E85"/>
    <mergeCell ref="C76:E76"/>
    <mergeCell ref="C77:E77"/>
    <mergeCell ref="C78:E78"/>
    <mergeCell ref="C79:E79"/>
    <mergeCell ref="C80:E80"/>
    <mergeCell ref="C75:E75"/>
    <mergeCell ref="C52:E52"/>
    <mergeCell ref="C53:E53"/>
    <mergeCell ref="C54:E54"/>
    <mergeCell ref="C55:N55"/>
    <mergeCell ref="C66:N66"/>
    <mergeCell ref="C67:N67"/>
    <mergeCell ref="C68:N68"/>
    <mergeCell ref="C69:E69"/>
    <mergeCell ref="C70:E70"/>
    <mergeCell ref="C61:E61"/>
    <mergeCell ref="C62:E62"/>
    <mergeCell ref="C63:E63"/>
    <mergeCell ref="C64:E64"/>
    <mergeCell ref="C65:E65"/>
    <mergeCell ref="C56:N56"/>
    <mergeCell ref="C57:N57"/>
    <mergeCell ref="C58:E58"/>
    <mergeCell ref="C59:E59"/>
    <mergeCell ref="C60:E60"/>
    <mergeCell ref="C51:E51"/>
    <mergeCell ref="K4:N4"/>
    <mergeCell ref="A4:C4"/>
    <mergeCell ref="A5:D5"/>
    <mergeCell ref="J5:N5"/>
    <mergeCell ref="A6:D6"/>
    <mergeCell ref="J6:N6"/>
    <mergeCell ref="A35:A37"/>
    <mergeCell ref="M35:M37"/>
    <mergeCell ref="G35:I36"/>
    <mergeCell ref="L33:M33"/>
    <mergeCell ref="A14:N14"/>
    <mergeCell ref="A17:N17"/>
    <mergeCell ref="A18:N18"/>
    <mergeCell ref="A21:N21"/>
    <mergeCell ref="B23:F23"/>
    <mergeCell ref="B24:F24"/>
    <mergeCell ref="N35:N37"/>
    <mergeCell ref="J35:L36"/>
    <mergeCell ref="B35:B37"/>
    <mergeCell ref="F35:F37"/>
    <mergeCell ref="C35:E37"/>
    <mergeCell ref="C40:E40"/>
    <mergeCell ref="C41:N4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defaultRowHeight="15" x14ac:dyDescent="0.25"/>
  <cols>
    <col min="1" max="1" width="255.5703125" customWidth="1"/>
  </cols>
  <sheetData>
    <row r="1" spans="1:1" ht="44.25" customHeight="1" x14ac:dyDescent="0.25">
      <c r="A1" s="225" t="s">
        <v>456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92D050"/>
    <pageSetUpPr fitToPage="1"/>
  </sheetPr>
  <dimension ref="A1:AB360"/>
  <sheetViews>
    <sheetView view="pageBreakPreview" topLeftCell="D7" zoomScale="85" zoomScaleSheetLayoutView="85" workbookViewId="0">
      <selection activeCell="A13" sqref="A13:S1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tr">
        <f>'1.Титульный лист'!C3</f>
        <v>от «05» мая 2016 г. №380</v>
      </c>
    </row>
    <row r="4" spans="1:28" s="11" customFormat="1" ht="18.75" customHeight="1" x14ac:dyDescent="0.2">
      <c r="A4" s="402" t="str">
        <f>'1.Титульный лист'!A5</f>
        <v>Год раскрытия информации:  2022 год</v>
      </c>
      <c r="B4" s="402"/>
      <c r="C4" s="402"/>
      <c r="D4" s="402"/>
      <c r="E4" s="402"/>
      <c r="F4" s="402"/>
      <c r="G4" s="402"/>
      <c r="H4" s="402"/>
      <c r="I4" s="402"/>
      <c r="J4" s="402"/>
      <c r="K4" s="402"/>
      <c r="L4" s="402"/>
      <c r="M4" s="402"/>
      <c r="N4" s="402"/>
      <c r="O4" s="402"/>
      <c r="P4" s="402"/>
      <c r="Q4" s="402"/>
      <c r="R4" s="402"/>
      <c r="S4" s="402"/>
    </row>
    <row r="5" spans="1:28" s="11" customFormat="1" ht="15.75" x14ac:dyDescent="0.2">
      <c r="A5" s="16"/>
    </row>
    <row r="6" spans="1:28" s="11" customFormat="1" ht="18.75" x14ac:dyDescent="0.2">
      <c r="A6" s="406" t="s">
        <v>7</v>
      </c>
      <c r="B6" s="406"/>
      <c r="C6" s="406"/>
      <c r="D6" s="406"/>
      <c r="E6" s="406"/>
      <c r="F6" s="406"/>
      <c r="G6" s="406"/>
      <c r="H6" s="406"/>
      <c r="I6" s="406"/>
      <c r="J6" s="406"/>
      <c r="K6" s="406"/>
      <c r="L6" s="406"/>
      <c r="M6" s="406"/>
      <c r="N6" s="406"/>
      <c r="O6" s="406"/>
      <c r="P6" s="406"/>
      <c r="Q6" s="406"/>
      <c r="R6" s="406"/>
      <c r="S6" s="406"/>
      <c r="T6" s="12"/>
      <c r="U6" s="12"/>
      <c r="V6" s="12"/>
      <c r="W6" s="12"/>
      <c r="X6" s="12"/>
      <c r="Y6" s="12"/>
      <c r="Z6" s="12"/>
      <c r="AA6" s="12"/>
      <c r="AB6" s="12"/>
    </row>
    <row r="7" spans="1:28" s="11" customFormat="1" ht="18.75" x14ac:dyDescent="0.2">
      <c r="A7" s="406"/>
      <c r="B7" s="406"/>
      <c r="C7" s="406"/>
      <c r="D7" s="406"/>
      <c r="E7" s="406"/>
      <c r="F7" s="406"/>
      <c r="G7" s="406"/>
      <c r="H7" s="406"/>
      <c r="I7" s="406"/>
      <c r="J7" s="406"/>
      <c r="K7" s="406"/>
      <c r="L7" s="406"/>
      <c r="M7" s="406"/>
      <c r="N7" s="406"/>
      <c r="O7" s="406"/>
      <c r="P7" s="406"/>
      <c r="Q7" s="406"/>
      <c r="R7" s="406"/>
      <c r="S7" s="406"/>
      <c r="T7" s="12"/>
      <c r="U7" s="12"/>
      <c r="V7" s="12"/>
      <c r="W7" s="12"/>
      <c r="X7" s="12"/>
      <c r="Y7" s="12"/>
      <c r="Z7" s="12"/>
      <c r="AA7" s="12"/>
      <c r="AB7" s="12"/>
    </row>
    <row r="8" spans="1:28" s="11" customFormat="1" ht="18.75" x14ac:dyDescent="0.2">
      <c r="A8" s="407" t="s">
        <v>444</v>
      </c>
      <c r="B8" s="407"/>
      <c r="C8" s="407"/>
      <c r="D8" s="407"/>
      <c r="E8" s="407"/>
      <c r="F8" s="407"/>
      <c r="G8" s="407"/>
      <c r="H8" s="407"/>
      <c r="I8" s="407"/>
      <c r="J8" s="407"/>
      <c r="K8" s="407"/>
      <c r="L8" s="407"/>
      <c r="M8" s="407"/>
      <c r="N8" s="407"/>
      <c r="O8" s="407"/>
      <c r="P8" s="407"/>
      <c r="Q8" s="407"/>
      <c r="R8" s="407"/>
      <c r="S8" s="407"/>
      <c r="T8" s="12"/>
      <c r="U8" s="12"/>
      <c r="V8" s="12"/>
      <c r="W8" s="12"/>
      <c r="X8" s="12"/>
      <c r="Y8" s="12"/>
      <c r="Z8" s="12"/>
      <c r="AA8" s="12"/>
      <c r="AB8" s="12"/>
    </row>
    <row r="9" spans="1:28" s="11" customFormat="1" ht="18.75" x14ac:dyDescent="0.2">
      <c r="A9" s="403" t="s">
        <v>6</v>
      </c>
      <c r="B9" s="403"/>
      <c r="C9" s="403"/>
      <c r="D9" s="403"/>
      <c r="E9" s="403"/>
      <c r="F9" s="403"/>
      <c r="G9" s="403"/>
      <c r="H9" s="403"/>
      <c r="I9" s="403"/>
      <c r="J9" s="403"/>
      <c r="K9" s="403"/>
      <c r="L9" s="403"/>
      <c r="M9" s="403"/>
      <c r="N9" s="403"/>
      <c r="O9" s="403"/>
      <c r="P9" s="403"/>
      <c r="Q9" s="403"/>
      <c r="R9" s="403"/>
      <c r="S9" s="403"/>
      <c r="T9" s="12"/>
      <c r="U9" s="12"/>
      <c r="V9" s="12"/>
      <c r="W9" s="12"/>
      <c r="X9" s="12"/>
      <c r="Y9" s="12"/>
      <c r="Z9" s="12"/>
      <c r="AA9" s="12"/>
      <c r="AB9" s="12"/>
    </row>
    <row r="10" spans="1:28" s="11" customFormat="1" ht="18.75" x14ac:dyDescent="0.2">
      <c r="A10" s="406"/>
      <c r="B10" s="406"/>
      <c r="C10" s="406"/>
      <c r="D10" s="406"/>
      <c r="E10" s="406"/>
      <c r="F10" s="406"/>
      <c r="G10" s="406"/>
      <c r="H10" s="406"/>
      <c r="I10" s="406"/>
      <c r="J10" s="406"/>
      <c r="K10" s="406"/>
      <c r="L10" s="406"/>
      <c r="M10" s="406"/>
      <c r="N10" s="406"/>
      <c r="O10" s="406"/>
      <c r="P10" s="406"/>
      <c r="Q10" s="406"/>
      <c r="R10" s="406"/>
      <c r="S10" s="406"/>
      <c r="T10" s="12"/>
      <c r="U10" s="12"/>
      <c r="V10" s="12"/>
      <c r="W10" s="12"/>
      <c r="X10" s="12"/>
      <c r="Y10" s="12"/>
      <c r="Z10" s="12"/>
      <c r="AA10" s="12"/>
      <c r="AB10" s="12"/>
    </row>
    <row r="11" spans="1:28" s="11" customFormat="1" ht="18.75" x14ac:dyDescent="0.2">
      <c r="A11" s="408" t="str">
        <f>'1.Титульный лист'!A12</f>
        <v>L_ 2022_14_Ц_6</v>
      </c>
      <c r="B11" s="408"/>
      <c r="C11" s="408"/>
      <c r="D11" s="408"/>
      <c r="E11" s="408"/>
      <c r="F11" s="408"/>
      <c r="G11" s="408"/>
      <c r="H11" s="408"/>
      <c r="I11" s="408"/>
      <c r="J11" s="408"/>
      <c r="K11" s="408"/>
      <c r="L11" s="408"/>
      <c r="M11" s="408"/>
      <c r="N11" s="408"/>
      <c r="O11" s="408"/>
      <c r="P11" s="408"/>
      <c r="Q11" s="408"/>
      <c r="R11" s="408"/>
      <c r="S11" s="408"/>
      <c r="T11" s="12"/>
      <c r="U11" s="12"/>
      <c r="V11" s="12"/>
      <c r="W11" s="12"/>
      <c r="X11" s="12"/>
      <c r="Y11" s="12"/>
      <c r="Z11" s="12"/>
      <c r="AA11" s="12"/>
      <c r="AB11" s="12"/>
    </row>
    <row r="12" spans="1:28" s="11" customFormat="1" ht="18.75" x14ac:dyDescent="0.2">
      <c r="A12" s="403" t="s">
        <v>5</v>
      </c>
      <c r="B12" s="403"/>
      <c r="C12" s="403"/>
      <c r="D12" s="403"/>
      <c r="E12" s="403"/>
      <c r="F12" s="403"/>
      <c r="G12" s="403"/>
      <c r="H12" s="403"/>
      <c r="I12" s="403"/>
      <c r="J12" s="403"/>
      <c r="K12" s="403"/>
      <c r="L12" s="403"/>
      <c r="M12" s="403"/>
      <c r="N12" s="403"/>
      <c r="O12" s="403"/>
      <c r="P12" s="403"/>
      <c r="Q12" s="403"/>
      <c r="R12" s="403"/>
      <c r="S12" s="403"/>
      <c r="T12" s="12"/>
      <c r="U12" s="12"/>
      <c r="V12" s="12"/>
      <c r="W12" s="12"/>
      <c r="X12" s="12"/>
      <c r="Y12" s="12"/>
      <c r="Z12" s="12"/>
      <c r="AA12" s="12"/>
      <c r="AB12" s="12"/>
    </row>
    <row r="13" spans="1:28" s="8" customFormat="1" ht="15.75" customHeight="1" x14ac:dyDescent="0.2">
      <c r="A13" s="412"/>
      <c r="B13" s="412"/>
      <c r="C13" s="412"/>
      <c r="D13" s="412"/>
      <c r="E13" s="412"/>
      <c r="F13" s="412"/>
      <c r="G13" s="412"/>
      <c r="H13" s="412"/>
      <c r="I13" s="412"/>
      <c r="J13" s="412"/>
      <c r="K13" s="412"/>
      <c r="L13" s="412"/>
      <c r="M13" s="412"/>
      <c r="N13" s="412"/>
      <c r="O13" s="412"/>
      <c r="P13" s="412"/>
      <c r="Q13" s="412"/>
      <c r="R13" s="412"/>
      <c r="S13" s="412"/>
      <c r="T13" s="9"/>
      <c r="U13" s="9"/>
      <c r="V13" s="9"/>
      <c r="W13" s="9"/>
      <c r="X13" s="9"/>
      <c r="Y13" s="9"/>
      <c r="Z13" s="9"/>
      <c r="AA13" s="9"/>
      <c r="AB13" s="9"/>
    </row>
    <row r="14" spans="1:28" s="3" customFormat="1" ht="15.75" x14ac:dyDescent="0.2">
      <c r="A14" s="407" t="str">
        <f xml:space="preserve"> '1.Титульный лист'!A15</f>
        <v>Строительство 2КЛ-10 кВ КТП-10/0,4/400 кВа проходного типа для для разгрузки существующей сети в н.п. Булгаково по ул. Медовая.</v>
      </c>
      <c r="B14" s="407"/>
      <c r="C14" s="407"/>
      <c r="D14" s="407"/>
      <c r="E14" s="407"/>
      <c r="F14" s="407"/>
      <c r="G14" s="407"/>
      <c r="H14" s="407"/>
      <c r="I14" s="407"/>
      <c r="J14" s="407"/>
      <c r="K14" s="407"/>
      <c r="L14" s="407"/>
      <c r="M14" s="407"/>
      <c r="N14" s="407"/>
      <c r="O14" s="407"/>
      <c r="P14" s="407"/>
      <c r="Q14" s="407"/>
      <c r="R14" s="407"/>
      <c r="S14" s="407"/>
      <c r="T14" s="7"/>
      <c r="U14" s="7"/>
      <c r="V14" s="7"/>
      <c r="W14" s="7"/>
      <c r="X14" s="7"/>
      <c r="Y14" s="7"/>
      <c r="Z14" s="7"/>
      <c r="AA14" s="7"/>
      <c r="AB14" s="7"/>
    </row>
    <row r="15" spans="1:28" s="3" customFormat="1" ht="15" customHeight="1" x14ac:dyDescent="0.2">
      <c r="A15" s="403" t="s">
        <v>4</v>
      </c>
      <c r="B15" s="403"/>
      <c r="C15" s="403"/>
      <c r="D15" s="403"/>
      <c r="E15" s="403"/>
      <c r="F15" s="403"/>
      <c r="G15" s="403"/>
      <c r="H15" s="403"/>
      <c r="I15" s="403"/>
      <c r="J15" s="403"/>
      <c r="K15" s="403"/>
      <c r="L15" s="403"/>
      <c r="M15" s="403"/>
      <c r="N15" s="403"/>
      <c r="O15" s="403"/>
      <c r="P15" s="403"/>
      <c r="Q15" s="403"/>
      <c r="R15" s="403"/>
      <c r="S15" s="403"/>
      <c r="T15" s="5"/>
      <c r="U15" s="5"/>
      <c r="V15" s="5"/>
      <c r="W15" s="5"/>
      <c r="X15" s="5"/>
      <c r="Y15" s="5"/>
      <c r="Z15" s="5"/>
      <c r="AA15" s="5"/>
      <c r="AB15" s="5"/>
    </row>
    <row r="16" spans="1:28" s="3" customFormat="1" ht="15" customHeight="1" x14ac:dyDescent="0.2">
      <c r="A16" s="410"/>
      <c r="B16" s="410"/>
      <c r="C16" s="410"/>
      <c r="D16" s="410"/>
      <c r="E16" s="410"/>
      <c r="F16" s="410"/>
      <c r="G16" s="410"/>
      <c r="H16" s="410"/>
      <c r="I16" s="410"/>
      <c r="J16" s="410"/>
      <c r="K16" s="410"/>
      <c r="L16" s="410"/>
      <c r="M16" s="410"/>
      <c r="N16" s="410"/>
      <c r="O16" s="410"/>
      <c r="P16" s="410"/>
      <c r="Q16" s="410"/>
      <c r="R16" s="410"/>
      <c r="S16" s="410"/>
      <c r="T16" s="4"/>
      <c r="U16" s="4"/>
      <c r="V16" s="4"/>
      <c r="W16" s="4"/>
      <c r="X16" s="4"/>
      <c r="Y16" s="4"/>
    </row>
    <row r="17" spans="1:28" s="3" customFormat="1" ht="45.75" customHeight="1" x14ac:dyDescent="0.2">
      <c r="A17" s="404" t="s">
        <v>379</v>
      </c>
      <c r="B17" s="404"/>
      <c r="C17" s="404"/>
      <c r="D17" s="404"/>
      <c r="E17" s="404"/>
      <c r="F17" s="404"/>
      <c r="G17" s="404"/>
      <c r="H17" s="404"/>
      <c r="I17" s="404"/>
      <c r="J17" s="404"/>
      <c r="K17" s="404"/>
      <c r="L17" s="404"/>
      <c r="M17" s="404"/>
      <c r="N17" s="404"/>
      <c r="O17" s="404"/>
      <c r="P17" s="404"/>
      <c r="Q17" s="404"/>
      <c r="R17" s="404"/>
      <c r="S17" s="404"/>
      <c r="T17" s="6"/>
      <c r="U17" s="6"/>
      <c r="V17" s="6"/>
      <c r="W17" s="6"/>
      <c r="X17" s="6"/>
      <c r="Y17" s="6"/>
      <c r="Z17" s="6"/>
      <c r="AA17" s="6"/>
      <c r="AB17" s="6"/>
    </row>
    <row r="18" spans="1:28"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
      <c r="U18" s="4"/>
      <c r="V18" s="4"/>
      <c r="W18" s="4"/>
      <c r="X18" s="4"/>
      <c r="Y18" s="4"/>
    </row>
    <row r="19" spans="1:28" s="3" customFormat="1" ht="54" customHeight="1" x14ac:dyDescent="0.2">
      <c r="A19" s="413" t="s">
        <v>3</v>
      </c>
      <c r="B19" s="413" t="s">
        <v>94</v>
      </c>
      <c r="C19" s="414" t="s">
        <v>276</v>
      </c>
      <c r="D19" s="413" t="s">
        <v>275</v>
      </c>
      <c r="E19" s="413" t="s">
        <v>93</v>
      </c>
      <c r="F19" s="413" t="s">
        <v>92</v>
      </c>
      <c r="G19" s="413" t="s">
        <v>271</v>
      </c>
      <c r="H19" s="413" t="s">
        <v>91</v>
      </c>
      <c r="I19" s="413" t="s">
        <v>90</v>
      </c>
      <c r="J19" s="413" t="s">
        <v>89</v>
      </c>
      <c r="K19" s="413" t="s">
        <v>88</v>
      </c>
      <c r="L19" s="413" t="s">
        <v>87</v>
      </c>
      <c r="M19" s="413" t="s">
        <v>86</v>
      </c>
      <c r="N19" s="413" t="s">
        <v>85</v>
      </c>
      <c r="O19" s="413" t="s">
        <v>84</v>
      </c>
      <c r="P19" s="413" t="s">
        <v>83</v>
      </c>
      <c r="Q19" s="413" t="s">
        <v>274</v>
      </c>
      <c r="R19" s="413"/>
      <c r="S19" s="416" t="s">
        <v>373</v>
      </c>
      <c r="T19" s="4"/>
      <c r="U19" s="4"/>
      <c r="V19" s="4"/>
      <c r="W19" s="4"/>
      <c r="X19" s="4"/>
      <c r="Y19" s="4"/>
    </row>
    <row r="20" spans="1:28" s="3" customFormat="1" ht="180.75" customHeight="1" x14ac:dyDescent="0.2">
      <c r="A20" s="413"/>
      <c r="B20" s="413"/>
      <c r="C20" s="415"/>
      <c r="D20" s="413"/>
      <c r="E20" s="413"/>
      <c r="F20" s="413"/>
      <c r="G20" s="413"/>
      <c r="H20" s="413"/>
      <c r="I20" s="413"/>
      <c r="J20" s="413"/>
      <c r="K20" s="413"/>
      <c r="L20" s="413"/>
      <c r="M20" s="413"/>
      <c r="N20" s="413"/>
      <c r="O20" s="413"/>
      <c r="P20" s="413"/>
      <c r="Q20" s="40" t="s">
        <v>272</v>
      </c>
      <c r="R20" s="41" t="s">
        <v>273</v>
      </c>
      <c r="S20" s="416"/>
      <c r="T20" s="27"/>
      <c r="U20" s="27"/>
      <c r="V20" s="27"/>
      <c r="W20" s="27"/>
      <c r="X20" s="27"/>
      <c r="Y20" s="27"/>
      <c r="Z20" s="26"/>
      <c r="AA20" s="26"/>
      <c r="AB20" s="26"/>
    </row>
    <row r="21" spans="1:28" s="3" customFormat="1" ht="18.75" x14ac:dyDescent="0.2">
      <c r="A21" s="40">
        <v>1</v>
      </c>
      <c r="B21" s="43">
        <v>2</v>
      </c>
      <c r="C21" s="40">
        <v>3</v>
      </c>
      <c r="D21" s="43">
        <v>4</v>
      </c>
      <c r="E21" s="40">
        <v>5</v>
      </c>
      <c r="F21" s="43">
        <v>6</v>
      </c>
      <c r="G21" s="149">
        <v>7</v>
      </c>
      <c r="H21" s="150">
        <v>8</v>
      </c>
      <c r="I21" s="149">
        <v>9</v>
      </c>
      <c r="J21" s="150">
        <v>10</v>
      </c>
      <c r="K21" s="149">
        <v>11</v>
      </c>
      <c r="L21" s="150">
        <v>12</v>
      </c>
      <c r="M21" s="149">
        <v>13</v>
      </c>
      <c r="N21" s="150">
        <v>14</v>
      </c>
      <c r="O21" s="149">
        <v>15</v>
      </c>
      <c r="P21" s="150">
        <v>16</v>
      </c>
      <c r="Q21" s="149">
        <v>17</v>
      </c>
      <c r="R21" s="150">
        <v>18</v>
      </c>
      <c r="S21" s="149">
        <v>19</v>
      </c>
      <c r="T21" s="27"/>
      <c r="U21" s="27"/>
      <c r="V21" s="27"/>
      <c r="W21" s="27"/>
      <c r="X21" s="27"/>
      <c r="Y21" s="27"/>
      <c r="Z21" s="26"/>
      <c r="AA21" s="26"/>
      <c r="AB21" s="26"/>
    </row>
    <row r="22" spans="1:28" s="3" customFormat="1" ht="32.25" customHeight="1" x14ac:dyDescent="0.2">
      <c r="A22" s="40"/>
      <c r="B22" s="43" t="s">
        <v>431</v>
      </c>
      <c r="C22" s="200" t="s">
        <v>431</v>
      </c>
      <c r="D22" s="200" t="s">
        <v>431</v>
      </c>
      <c r="E22" s="200" t="s">
        <v>431</v>
      </c>
      <c r="F22" s="200" t="s">
        <v>431</v>
      </c>
      <c r="G22" s="200" t="s">
        <v>431</v>
      </c>
      <c r="H22" s="200" t="s">
        <v>431</v>
      </c>
      <c r="I22" s="200" t="s">
        <v>431</v>
      </c>
      <c r="J22" s="200" t="s">
        <v>431</v>
      </c>
      <c r="K22" s="200" t="s">
        <v>431</v>
      </c>
      <c r="L22" s="200" t="s">
        <v>431</v>
      </c>
      <c r="M22" s="200" t="s">
        <v>431</v>
      </c>
      <c r="N22" s="200" t="s">
        <v>431</v>
      </c>
      <c r="O22" s="200" t="s">
        <v>431</v>
      </c>
      <c r="P22" s="200" t="s">
        <v>431</v>
      </c>
      <c r="Q22" s="200" t="s">
        <v>431</v>
      </c>
      <c r="R22" s="200" t="s">
        <v>431</v>
      </c>
      <c r="S22" s="200" t="s">
        <v>431</v>
      </c>
      <c r="T22" s="27"/>
      <c r="U22" s="27"/>
      <c r="V22" s="27"/>
      <c r="W22" s="27"/>
      <c r="X22" s="27"/>
      <c r="Y22" s="27"/>
      <c r="Z22" s="26"/>
      <c r="AA22" s="26"/>
      <c r="AB22" s="26"/>
    </row>
    <row r="23" spans="1:28" ht="20.25" customHeight="1" x14ac:dyDescent="0.25">
      <c r="A23" s="112"/>
      <c r="B23" s="43" t="s">
        <v>269</v>
      </c>
      <c r="C23" s="43"/>
      <c r="D23" s="43"/>
      <c r="E23" s="112" t="s">
        <v>270</v>
      </c>
      <c r="F23" s="112" t="s">
        <v>270</v>
      </c>
      <c r="G23" s="112" t="s">
        <v>270</v>
      </c>
      <c r="H23" s="112"/>
      <c r="I23" s="112"/>
      <c r="J23" s="112"/>
      <c r="K23" s="112"/>
      <c r="L23" s="112"/>
      <c r="M23" s="112"/>
      <c r="N23" s="112"/>
      <c r="O23" s="112"/>
      <c r="P23" s="112"/>
      <c r="Q23" s="113"/>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92D050"/>
    <pageSetUpPr fitToPage="1"/>
  </sheetPr>
  <dimension ref="A1:DI42"/>
  <sheetViews>
    <sheetView view="pageBreakPreview" topLeftCell="A7" zoomScale="80" zoomScaleNormal="60" zoomScaleSheetLayoutView="80" workbookViewId="0">
      <selection activeCell="P25" sqref="P25"/>
    </sheetView>
  </sheetViews>
  <sheetFormatPr defaultColWidth="10.7109375" defaultRowHeight="15.75" x14ac:dyDescent="0.25"/>
  <cols>
    <col min="1" max="1" width="9.5703125" style="45" customWidth="1"/>
    <col min="2" max="2" width="11.2851562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S4" s="417" t="str">
        <f>'1.Титульный лист'!C3</f>
        <v>от «05» мая 2016 г. №380</v>
      </c>
      <c r="T4" s="417"/>
    </row>
    <row r="5" spans="1:20" s="11" customFormat="1" ht="18.75" customHeight="1" x14ac:dyDescent="0.3">
      <c r="A5" s="17"/>
      <c r="H5" s="15"/>
      <c r="T5" s="14"/>
    </row>
    <row r="6" spans="1:20" s="11" customFormat="1" x14ac:dyDescent="0.2">
      <c r="A6" s="402" t="str">
        <f>'1.Титульный лист'!A5</f>
        <v>Год раскрытия информации:  2022 год</v>
      </c>
      <c r="B6" s="402"/>
      <c r="C6" s="402"/>
      <c r="D6" s="402"/>
      <c r="E6" s="402"/>
      <c r="F6" s="402"/>
      <c r="G6" s="402"/>
      <c r="H6" s="402"/>
      <c r="I6" s="402"/>
      <c r="J6" s="402"/>
      <c r="K6" s="402"/>
      <c r="L6" s="402"/>
      <c r="M6" s="402"/>
      <c r="N6" s="402"/>
      <c r="O6" s="402"/>
      <c r="P6" s="402"/>
      <c r="Q6" s="402"/>
      <c r="R6" s="402"/>
      <c r="S6" s="402"/>
      <c r="T6" s="402"/>
    </row>
    <row r="7" spans="1:20" s="11" customFormat="1" x14ac:dyDescent="0.2">
      <c r="A7" s="16"/>
      <c r="H7" s="15"/>
    </row>
    <row r="8" spans="1:20" s="11" customFormat="1" ht="18.75" x14ac:dyDescent="0.2">
      <c r="A8" s="406" t="s">
        <v>7</v>
      </c>
      <c r="B8" s="406"/>
      <c r="C8" s="406"/>
      <c r="D8" s="406"/>
      <c r="E8" s="406"/>
      <c r="F8" s="406"/>
      <c r="G8" s="406"/>
      <c r="H8" s="406"/>
      <c r="I8" s="406"/>
      <c r="J8" s="406"/>
      <c r="K8" s="406"/>
      <c r="L8" s="406"/>
      <c r="M8" s="406"/>
      <c r="N8" s="406"/>
      <c r="O8" s="406"/>
      <c r="P8" s="406"/>
      <c r="Q8" s="406"/>
      <c r="R8" s="406"/>
      <c r="S8" s="406"/>
      <c r="T8" s="406"/>
    </row>
    <row r="9" spans="1:20" s="11" customFormat="1" ht="18.75" x14ac:dyDescent="0.2">
      <c r="A9" s="406"/>
      <c r="B9" s="406"/>
      <c r="C9" s="406"/>
      <c r="D9" s="406"/>
      <c r="E9" s="406"/>
      <c r="F9" s="406"/>
      <c r="G9" s="406"/>
      <c r="H9" s="406"/>
      <c r="I9" s="406"/>
      <c r="J9" s="406"/>
      <c r="K9" s="406"/>
      <c r="L9" s="406"/>
      <c r="M9" s="406"/>
      <c r="N9" s="406"/>
      <c r="O9" s="406"/>
      <c r="P9" s="406"/>
      <c r="Q9" s="406"/>
      <c r="R9" s="406"/>
      <c r="S9" s="406"/>
      <c r="T9" s="406"/>
    </row>
    <row r="10" spans="1:20" s="11" customFormat="1" ht="18.75" customHeight="1" x14ac:dyDescent="0.2">
      <c r="A10" s="407" t="s">
        <v>444</v>
      </c>
      <c r="B10" s="407"/>
      <c r="C10" s="407"/>
      <c r="D10" s="407"/>
      <c r="E10" s="407"/>
      <c r="F10" s="407"/>
      <c r="G10" s="407"/>
      <c r="H10" s="407"/>
      <c r="I10" s="407"/>
      <c r="J10" s="407"/>
      <c r="K10" s="407"/>
      <c r="L10" s="407"/>
      <c r="M10" s="407"/>
      <c r="N10" s="407"/>
      <c r="O10" s="407"/>
      <c r="P10" s="407"/>
      <c r="Q10" s="407"/>
      <c r="R10" s="407"/>
      <c r="S10" s="407"/>
      <c r="T10" s="407"/>
    </row>
    <row r="11" spans="1:20" s="11" customFormat="1" ht="18.75" customHeight="1" x14ac:dyDescent="0.2">
      <c r="A11" s="403" t="s">
        <v>6</v>
      </c>
      <c r="B11" s="403"/>
      <c r="C11" s="403"/>
      <c r="D11" s="403"/>
      <c r="E11" s="403"/>
      <c r="F11" s="403"/>
      <c r="G11" s="403"/>
      <c r="H11" s="403"/>
      <c r="I11" s="403"/>
      <c r="J11" s="403"/>
      <c r="K11" s="403"/>
      <c r="L11" s="403"/>
      <c r="M11" s="403"/>
      <c r="N11" s="403"/>
      <c r="O11" s="403"/>
      <c r="P11" s="403"/>
      <c r="Q11" s="403"/>
      <c r="R11" s="403"/>
      <c r="S11" s="403"/>
      <c r="T11" s="403"/>
    </row>
    <row r="12" spans="1:20" s="11" customFormat="1" ht="18.75" x14ac:dyDescent="0.2">
      <c r="A12" s="406"/>
      <c r="B12" s="406"/>
      <c r="C12" s="406"/>
      <c r="D12" s="406"/>
      <c r="E12" s="406"/>
      <c r="F12" s="406"/>
      <c r="G12" s="406"/>
      <c r="H12" s="406"/>
      <c r="I12" s="406"/>
      <c r="J12" s="406"/>
      <c r="K12" s="406"/>
      <c r="L12" s="406"/>
      <c r="M12" s="406"/>
      <c r="N12" s="406"/>
      <c r="O12" s="406"/>
      <c r="P12" s="406"/>
      <c r="Q12" s="406"/>
      <c r="R12" s="406"/>
      <c r="S12" s="406"/>
      <c r="T12" s="406"/>
    </row>
    <row r="13" spans="1:20" s="11" customFormat="1" ht="18.75" customHeight="1" x14ac:dyDescent="0.2">
      <c r="A13" s="408" t="str">
        <f xml:space="preserve"> '1.Титульный лист'!A12</f>
        <v>L_ 2022_14_Ц_6</v>
      </c>
      <c r="B13" s="408"/>
      <c r="C13" s="408"/>
      <c r="D13" s="408"/>
      <c r="E13" s="408"/>
      <c r="F13" s="408"/>
      <c r="G13" s="408"/>
      <c r="H13" s="408"/>
      <c r="I13" s="408"/>
      <c r="J13" s="408"/>
      <c r="K13" s="408"/>
      <c r="L13" s="408"/>
      <c r="M13" s="408"/>
      <c r="N13" s="408"/>
      <c r="O13" s="408"/>
      <c r="P13" s="408"/>
      <c r="Q13" s="408"/>
      <c r="R13" s="408"/>
      <c r="S13" s="408"/>
      <c r="T13" s="408"/>
    </row>
    <row r="14" spans="1:20" s="11" customFormat="1" ht="18.75" customHeight="1" x14ac:dyDescent="0.2">
      <c r="A14" s="403" t="s">
        <v>5</v>
      </c>
      <c r="B14" s="403"/>
      <c r="C14" s="403"/>
      <c r="D14" s="403"/>
      <c r="E14" s="403"/>
      <c r="F14" s="403"/>
      <c r="G14" s="403"/>
      <c r="H14" s="403"/>
      <c r="I14" s="403"/>
      <c r="J14" s="403"/>
      <c r="K14" s="403"/>
      <c r="L14" s="403"/>
      <c r="M14" s="403"/>
      <c r="N14" s="403"/>
      <c r="O14" s="403"/>
      <c r="P14" s="403"/>
      <c r="Q14" s="403"/>
      <c r="R14" s="403"/>
      <c r="S14" s="403"/>
      <c r="T14" s="403"/>
    </row>
    <row r="15" spans="1:20" s="8" customFormat="1" ht="15.75" customHeight="1" x14ac:dyDescent="0.2">
      <c r="A15" s="412"/>
      <c r="B15" s="412"/>
      <c r="C15" s="412"/>
      <c r="D15" s="412"/>
      <c r="E15" s="412"/>
      <c r="F15" s="412"/>
      <c r="G15" s="412"/>
      <c r="H15" s="412"/>
      <c r="I15" s="412"/>
      <c r="J15" s="412"/>
      <c r="K15" s="412"/>
      <c r="L15" s="412"/>
      <c r="M15" s="412"/>
      <c r="N15" s="412"/>
      <c r="O15" s="412"/>
      <c r="P15" s="412"/>
      <c r="Q15" s="412"/>
      <c r="R15" s="412"/>
      <c r="S15" s="412"/>
      <c r="T15" s="412"/>
    </row>
    <row r="16" spans="1:20" s="3" customFormat="1" x14ac:dyDescent="0.2">
      <c r="A16" s="407" t="str">
        <f xml:space="preserve"> '1.Титульный лист'!A15</f>
        <v>Строительство 2КЛ-10 кВ КТП-10/0,4/400 кВа проходного типа для для разгрузки существующей сети в н.п. Булгаково по ул. Медовая.</v>
      </c>
      <c r="B16" s="407"/>
      <c r="C16" s="407"/>
      <c r="D16" s="407"/>
      <c r="E16" s="407"/>
      <c r="F16" s="407"/>
      <c r="G16" s="407"/>
      <c r="H16" s="407"/>
      <c r="I16" s="407"/>
      <c r="J16" s="407"/>
      <c r="K16" s="407"/>
      <c r="L16" s="407"/>
      <c r="M16" s="407"/>
      <c r="N16" s="407"/>
      <c r="O16" s="407"/>
      <c r="P16" s="407"/>
      <c r="Q16" s="407"/>
      <c r="R16" s="407"/>
      <c r="S16" s="407"/>
      <c r="T16" s="407"/>
    </row>
    <row r="17" spans="1:113" s="3" customFormat="1" ht="15" customHeight="1" x14ac:dyDescent="0.2">
      <c r="A17" s="403" t="s">
        <v>4</v>
      </c>
      <c r="B17" s="403"/>
      <c r="C17" s="403"/>
      <c r="D17" s="403"/>
      <c r="E17" s="403"/>
      <c r="F17" s="403"/>
      <c r="G17" s="403"/>
      <c r="H17" s="403"/>
      <c r="I17" s="403"/>
      <c r="J17" s="403"/>
      <c r="K17" s="403"/>
      <c r="L17" s="403"/>
      <c r="M17" s="403"/>
      <c r="N17" s="403"/>
      <c r="O17" s="403"/>
      <c r="P17" s="403"/>
      <c r="Q17" s="403"/>
      <c r="R17" s="403"/>
      <c r="S17" s="403"/>
      <c r="T17" s="403"/>
    </row>
    <row r="18" spans="1:113" s="3" customFormat="1" ht="15" customHeight="1" x14ac:dyDescent="0.2">
      <c r="A18" s="410"/>
      <c r="B18" s="410"/>
      <c r="C18" s="410"/>
      <c r="D18" s="410"/>
      <c r="E18" s="410"/>
      <c r="F18" s="410"/>
      <c r="G18" s="410"/>
      <c r="H18" s="410"/>
      <c r="I18" s="410"/>
      <c r="J18" s="410"/>
      <c r="K18" s="410"/>
      <c r="L18" s="410"/>
      <c r="M18" s="410"/>
      <c r="N18" s="410"/>
      <c r="O18" s="410"/>
      <c r="P18" s="410"/>
      <c r="Q18" s="410"/>
      <c r="R18" s="410"/>
      <c r="S18" s="410"/>
      <c r="T18" s="410"/>
    </row>
    <row r="19" spans="1:113" s="3" customFormat="1" ht="15" customHeight="1" x14ac:dyDescent="0.2">
      <c r="A19" s="405" t="s">
        <v>384</v>
      </c>
      <c r="B19" s="405"/>
      <c r="C19" s="405"/>
      <c r="D19" s="405"/>
      <c r="E19" s="405"/>
      <c r="F19" s="405"/>
      <c r="G19" s="405"/>
      <c r="H19" s="405"/>
      <c r="I19" s="405"/>
      <c r="J19" s="405"/>
      <c r="K19" s="405"/>
      <c r="L19" s="405"/>
      <c r="M19" s="405"/>
      <c r="N19" s="405"/>
      <c r="O19" s="405"/>
      <c r="P19" s="405"/>
      <c r="Q19" s="405"/>
      <c r="R19" s="405"/>
      <c r="S19" s="405"/>
      <c r="T19" s="405"/>
    </row>
    <row r="20" spans="1:113" s="53" customFormat="1" ht="21" customHeight="1" x14ac:dyDescent="0.25">
      <c r="A20" s="421"/>
      <c r="B20" s="421"/>
      <c r="C20" s="421"/>
      <c r="D20" s="421"/>
      <c r="E20" s="421"/>
      <c r="F20" s="421"/>
      <c r="G20" s="421"/>
      <c r="H20" s="421"/>
      <c r="I20" s="421"/>
      <c r="J20" s="421"/>
      <c r="K20" s="421"/>
      <c r="L20" s="421"/>
      <c r="M20" s="421"/>
      <c r="N20" s="421"/>
      <c r="O20" s="421"/>
      <c r="P20" s="421"/>
      <c r="Q20" s="421"/>
      <c r="R20" s="421"/>
      <c r="S20" s="421"/>
      <c r="T20" s="421"/>
    </row>
    <row r="21" spans="1:113" ht="46.5" customHeight="1" x14ac:dyDescent="0.25">
      <c r="A21" s="422" t="s">
        <v>3</v>
      </c>
      <c r="B21" s="425" t="s">
        <v>213</v>
      </c>
      <c r="C21" s="426"/>
      <c r="D21" s="429" t="s">
        <v>116</v>
      </c>
      <c r="E21" s="425" t="s">
        <v>412</v>
      </c>
      <c r="F21" s="426"/>
      <c r="G21" s="425" t="s">
        <v>232</v>
      </c>
      <c r="H21" s="426"/>
      <c r="I21" s="425" t="s">
        <v>115</v>
      </c>
      <c r="J21" s="426"/>
      <c r="K21" s="429" t="s">
        <v>114</v>
      </c>
      <c r="L21" s="425" t="s">
        <v>113</v>
      </c>
      <c r="M21" s="426"/>
      <c r="N21" s="425" t="s">
        <v>408</v>
      </c>
      <c r="O21" s="426"/>
      <c r="P21" s="429" t="s">
        <v>112</v>
      </c>
      <c r="Q21" s="418" t="s">
        <v>111</v>
      </c>
      <c r="R21" s="419"/>
      <c r="S21" s="418" t="s">
        <v>110</v>
      </c>
      <c r="T21" s="420"/>
    </row>
    <row r="22" spans="1:113" ht="204.75" customHeight="1" x14ac:dyDescent="0.25">
      <c r="A22" s="423"/>
      <c r="B22" s="427"/>
      <c r="C22" s="428"/>
      <c r="D22" s="432"/>
      <c r="E22" s="427"/>
      <c r="F22" s="428"/>
      <c r="G22" s="427"/>
      <c r="H22" s="428"/>
      <c r="I22" s="427"/>
      <c r="J22" s="428"/>
      <c r="K22" s="430"/>
      <c r="L22" s="427"/>
      <c r="M22" s="428"/>
      <c r="N22" s="427"/>
      <c r="O22" s="428"/>
      <c r="P22" s="430"/>
      <c r="Q22" s="103" t="s">
        <v>109</v>
      </c>
      <c r="R22" s="103" t="s">
        <v>383</v>
      </c>
      <c r="S22" s="103" t="s">
        <v>108</v>
      </c>
      <c r="T22" s="103" t="s">
        <v>107</v>
      </c>
    </row>
    <row r="23" spans="1:113" ht="51.75" customHeight="1" x14ac:dyDescent="0.25">
      <c r="A23" s="424"/>
      <c r="B23" s="157" t="s">
        <v>105</v>
      </c>
      <c r="C23" s="157" t="s">
        <v>106</v>
      </c>
      <c r="D23" s="430"/>
      <c r="E23" s="157" t="s">
        <v>105</v>
      </c>
      <c r="F23" s="157" t="s">
        <v>106</v>
      </c>
      <c r="G23" s="157" t="s">
        <v>105</v>
      </c>
      <c r="H23" s="157" t="s">
        <v>106</v>
      </c>
      <c r="I23" s="157" t="s">
        <v>105</v>
      </c>
      <c r="J23" s="157" t="s">
        <v>106</v>
      </c>
      <c r="K23" s="157" t="s">
        <v>105</v>
      </c>
      <c r="L23" s="157" t="s">
        <v>105</v>
      </c>
      <c r="M23" s="157" t="s">
        <v>106</v>
      </c>
      <c r="N23" s="157" t="s">
        <v>105</v>
      </c>
      <c r="O23" s="157" t="s">
        <v>106</v>
      </c>
      <c r="P23" s="158" t="s">
        <v>105</v>
      </c>
      <c r="Q23" s="103" t="s">
        <v>105</v>
      </c>
      <c r="R23" s="103" t="s">
        <v>105</v>
      </c>
      <c r="S23" s="103" t="s">
        <v>105</v>
      </c>
      <c r="T23" s="103"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175" customFormat="1" ht="42.75" customHeight="1" x14ac:dyDescent="0.25">
      <c r="A25" s="54">
        <v>1</v>
      </c>
      <c r="B25" s="191" t="s">
        <v>270</v>
      </c>
      <c r="C25" s="191" t="s">
        <v>869</v>
      </c>
      <c r="D25" s="191" t="s">
        <v>435</v>
      </c>
      <c r="E25" s="191" t="s">
        <v>270</v>
      </c>
      <c r="F25" s="191" t="s">
        <v>437</v>
      </c>
      <c r="G25" s="191" t="s">
        <v>270</v>
      </c>
      <c r="H25" s="191" t="s">
        <v>579</v>
      </c>
      <c r="I25" s="191" t="s">
        <v>270</v>
      </c>
      <c r="J25" s="191" t="s">
        <v>425</v>
      </c>
      <c r="K25" s="191" t="s">
        <v>270</v>
      </c>
      <c r="L25" s="191" t="s">
        <v>270</v>
      </c>
      <c r="M25" s="191">
        <v>10</v>
      </c>
      <c r="N25" s="191" t="s">
        <v>270</v>
      </c>
      <c r="O25" s="191">
        <v>0.4</v>
      </c>
      <c r="P25" s="191" t="s">
        <v>270</v>
      </c>
      <c r="Q25" s="191" t="s">
        <v>270</v>
      </c>
      <c r="R25" s="191" t="s">
        <v>270</v>
      </c>
      <c r="S25" s="191" t="s">
        <v>270</v>
      </c>
      <c r="T25" s="191" t="s">
        <v>270</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31" t="s">
        <v>417</v>
      </c>
      <c r="C29" s="431"/>
      <c r="D29" s="431"/>
      <c r="E29" s="431"/>
      <c r="F29" s="431"/>
      <c r="G29" s="431"/>
      <c r="H29" s="431"/>
      <c r="I29" s="431"/>
      <c r="J29" s="431"/>
      <c r="K29" s="431"/>
      <c r="L29" s="431"/>
      <c r="M29" s="431"/>
      <c r="N29" s="431"/>
      <c r="O29" s="431"/>
      <c r="P29" s="431"/>
      <c r="Q29" s="431"/>
      <c r="R29" s="431"/>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382</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8">
    <mergeCell ref="B29:R29"/>
    <mergeCell ref="L21:M22"/>
    <mergeCell ref="N21:O22"/>
    <mergeCell ref="P21:P22"/>
    <mergeCell ref="D21:D23"/>
    <mergeCell ref="B21:C22"/>
    <mergeCell ref="A20:T20"/>
    <mergeCell ref="A21:A23"/>
    <mergeCell ref="E21:F22"/>
    <mergeCell ref="G21:H22"/>
    <mergeCell ref="I21:J22"/>
    <mergeCell ref="K21:K22"/>
    <mergeCell ref="S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92D050"/>
    <pageSetUpPr fitToPage="1"/>
  </sheetPr>
  <dimension ref="A1:AA29"/>
  <sheetViews>
    <sheetView view="pageBreakPreview" topLeftCell="A7" zoomScale="70" zoomScaleSheetLayoutView="70" workbookViewId="0">
      <selection activeCell="X25" sqref="X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tr">
        <f>'1.Титульный лист'!C3</f>
        <v>от «05» мая 2016 г. №380</v>
      </c>
    </row>
    <row r="4" spans="1:27" s="11" customFormat="1" x14ac:dyDescent="0.2">
      <c r="E4" s="16"/>
      <c r="Q4" s="15"/>
      <c r="R4" s="15"/>
    </row>
    <row r="5" spans="1:27" s="11" customFormat="1" x14ac:dyDescent="0.2">
      <c r="A5" s="402" t="str">
        <f>'1.Титульный лист'!A5</f>
        <v>Год раскрытия информации:  2022 год</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06" t="s">
        <v>7</v>
      </c>
      <c r="F7" s="406"/>
      <c r="G7" s="406"/>
      <c r="H7" s="406"/>
      <c r="I7" s="406"/>
      <c r="J7" s="406"/>
      <c r="K7" s="406"/>
      <c r="L7" s="406"/>
      <c r="M7" s="406"/>
      <c r="N7" s="406"/>
      <c r="O7" s="406"/>
      <c r="P7" s="406"/>
      <c r="Q7" s="406"/>
      <c r="R7" s="406"/>
      <c r="S7" s="406"/>
      <c r="T7" s="406"/>
      <c r="U7" s="406"/>
      <c r="V7" s="406"/>
      <c r="W7" s="406"/>
      <c r="X7" s="406"/>
      <c r="Y7" s="40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7" t="s">
        <v>444</v>
      </c>
      <c r="F9" s="407"/>
      <c r="G9" s="407"/>
      <c r="H9" s="407"/>
      <c r="I9" s="407"/>
      <c r="J9" s="407"/>
      <c r="K9" s="407"/>
      <c r="L9" s="407"/>
      <c r="M9" s="407"/>
      <c r="N9" s="407"/>
      <c r="O9" s="407"/>
      <c r="P9" s="407"/>
      <c r="Q9" s="407"/>
      <c r="R9" s="407"/>
      <c r="S9" s="407"/>
      <c r="T9" s="407"/>
      <c r="U9" s="407"/>
      <c r="V9" s="407"/>
      <c r="W9" s="407"/>
      <c r="X9" s="407"/>
      <c r="Y9" s="407"/>
    </row>
    <row r="10" spans="1:27" s="11" customFormat="1" ht="18.75" customHeight="1" x14ac:dyDescent="0.2">
      <c r="E10" s="403" t="s">
        <v>6</v>
      </c>
      <c r="F10" s="403"/>
      <c r="G10" s="403"/>
      <c r="H10" s="403"/>
      <c r="I10" s="403"/>
      <c r="J10" s="403"/>
      <c r="K10" s="403"/>
      <c r="L10" s="403"/>
      <c r="M10" s="403"/>
      <c r="N10" s="403"/>
      <c r="O10" s="403"/>
      <c r="P10" s="403"/>
      <c r="Q10" s="403"/>
      <c r="R10" s="403"/>
      <c r="S10" s="403"/>
      <c r="T10" s="403"/>
      <c r="U10" s="403"/>
      <c r="V10" s="403"/>
      <c r="W10" s="403"/>
      <c r="X10" s="403"/>
      <c r="Y10" s="40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8" t="str">
        <f xml:space="preserve"> '1.Титульный лист'!A12</f>
        <v>L_ 2022_14_Ц_6</v>
      </c>
      <c r="F12" s="408"/>
      <c r="G12" s="408"/>
      <c r="H12" s="408"/>
      <c r="I12" s="408"/>
      <c r="J12" s="408"/>
      <c r="K12" s="408"/>
      <c r="L12" s="408"/>
      <c r="M12" s="408"/>
      <c r="N12" s="408"/>
      <c r="O12" s="408"/>
      <c r="P12" s="408"/>
      <c r="Q12" s="408"/>
      <c r="R12" s="408"/>
      <c r="S12" s="408"/>
      <c r="T12" s="408"/>
      <c r="U12" s="408"/>
      <c r="V12" s="408"/>
      <c r="W12" s="408"/>
      <c r="X12" s="408"/>
      <c r="Y12" s="408"/>
    </row>
    <row r="13" spans="1:27" s="11" customFormat="1" ht="18.75" customHeight="1" x14ac:dyDescent="0.2">
      <c r="E13" s="403" t="s">
        <v>5</v>
      </c>
      <c r="F13" s="403"/>
      <c r="G13" s="403"/>
      <c r="H13" s="403"/>
      <c r="I13" s="403"/>
      <c r="J13" s="403"/>
      <c r="K13" s="403"/>
      <c r="L13" s="403"/>
      <c r="M13" s="403"/>
      <c r="N13" s="403"/>
      <c r="O13" s="403"/>
      <c r="P13" s="403"/>
      <c r="Q13" s="403"/>
      <c r="R13" s="403"/>
      <c r="S13" s="403"/>
      <c r="T13" s="403"/>
      <c r="U13" s="403"/>
      <c r="V13" s="403"/>
      <c r="W13" s="403"/>
      <c r="X13" s="403"/>
      <c r="Y13" s="40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407" t="str">
        <f xml:space="preserve"> '1.Титульный лист'!A15</f>
        <v>Строительство 2КЛ-10 кВ КТП-10/0,4/400 кВа проходного типа для для разгрузки существующей сети в н.п. Булгаково по ул. Медовая.</v>
      </c>
      <c r="F15" s="407"/>
      <c r="G15" s="407"/>
      <c r="H15" s="407"/>
      <c r="I15" s="407"/>
      <c r="J15" s="407"/>
      <c r="K15" s="407"/>
      <c r="L15" s="407"/>
      <c r="M15" s="407"/>
      <c r="N15" s="407"/>
      <c r="O15" s="407"/>
      <c r="P15" s="407"/>
      <c r="Q15" s="407"/>
      <c r="R15" s="407"/>
      <c r="S15" s="407"/>
      <c r="T15" s="407"/>
      <c r="U15" s="407"/>
      <c r="V15" s="407"/>
      <c r="W15" s="407"/>
      <c r="X15" s="407"/>
      <c r="Y15" s="407"/>
    </row>
    <row r="16" spans="1:27" s="3" customFormat="1" ht="15" customHeight="1" x14ac:dyDescent="0.2">
      <c r="E16" s="403" t="s">
        <v>4</v>
      </c>
      <c r="F16" s="403"/>
      <c r="G16" s="403"/>
      <c r="H16" s="403"/>
      <c r="I16" s="403"/>
      <c r="J16" s="403"/>
      <c r="K16" s="403"/>
      <c r="L16" s="403"/>
      <c r="M16" s="403"/>
      <c r="N16" s="403"/>
      <c r="O16" s="403"/>
      <c r="P16" s="403"/>
      <c r="Q16" s="403"/>
      <c r="R16" s="403"/>
      <c r="S16" s="403"/>
      <c r="T16" s="403"/>
      <c r="U16" s="403"/>
      <c r="V16" s="403"/>
      <c r="W16" s="403"/>
      <c r="X16" s="403"/>
      <c r="Y16" s="40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5"/>
      <c r="F18" s="405"/>
      <c r="G18" s="405"/>
      <c r="H18" s="405"/>
      <c r="I18" s="405"/>
      <c r="J18" s="405"/>
      <c r="K18" s="405"/>
      <c r="L18" s="405"/>
      <c r="M18" s="405"/>
      <c r="N18" s="405"/>
      <c r="O18" s="405"/>
      <c r="P18" s="405"/>
      <c r="Q18" s="405"/>
      <c r="R18" s="405"/>
      <c r="S18" s="405"/>
      <c r="T18" s="405"/>
      <c r="U18" s="405"/>
      <c r="V18" s="405"/>
      <c r="W18" s="405"/>
      <c r="X18" s="405"/>
      <c r="Y18" s="405"/>
    </row>
    <row r="19" spans="1:27" ht="25.5" customHeight="1" x14ac:dyDescent="0.25">
      <c r="A19" s="405" t="s">
        <v>386</v>
      </c>
      <c r="B19" s="405"/>
      <c r="C19" s="405"/>
      <c r="D19" s="405"/>
      <c r="E19" s="405"/>
      <c r="F19" s="405"/>
      <c r="G19" s="405"/>
      <c r="H19" s="405"/>
      <c r="I19" s="405"/>
      <c r="J19" s="405"/>
      <c r="K19" s="405"/>
      <c r="L19" s="405"/>
      <c r="M19" s="405"/>
      <c r="N19" s="405"/>
      <c r="O19" s="405"/>
      <c r="P19" s="405"/>
      <c r="Q19" s="405"/>
      <c r="R19" s="405"/>
      <c r="S19" s="405"/>
      <c r="T19" s="405"/>
      <c r="U19" s="405"/>
      <c r="V19" s="405"/>
      <c r="W19" s="405"/>
      <c r="X19" s="405"/>
      <c r="Y19" s="405"/>
      <c r="Z19" s="405"/>
      <c r="AA19" s="405"/>
    </row>
    <row r="20" spans="1:27" s="53" customFormat="1" ht="21" customHeight="1" x14ac:dyDescent="0.25"/>
    <row r="21" spans="1:27" ht="15.75" customHeight="1" x14ac:dyDescent="0.25">
      <c r="A21" s="433" t="s">
        <v>3</v>
      </c>
      <c r="B21" s="435" t="s">
        <v>392</v>
      </c>
      <c r="C21" s="436"/>
      <c r="D21" s="435" t="s">
        <v>394</v>
      </c>
      <c r="E21" s="436"/>
      <c r="F21" s="418" t="s">
        <v>88</v>
      </c>
      <c r="G21" s="420"/>
      <c r="H21" s="420"/>
      <c r="I21" s="419"/>
      <c r="J21" s="433" t="s">
        <v>395</v>
      </c>
      <c r="K21" s="435" t="s">
        <v>396</v>
      </c>
      <c r="L21" s="436"/>
      <c r="M21" s="435" t="s">
        <v>397</v>
      </c>
      <c r="N21" s="436"/>
      <c r="O21" s="435" t="s">
        <v>385</v>
      </c>
      <c r="P21" s="436"/>
      <c r="Q21" s="435" t="s">
        <v>121</v>
      </c>
      <c r="R21" s="436"/>
      <c r="S21" s="433" t="s">
        <v>120</v>
      </c>
      <c r="T21" s="433" t="s">
        <v>398</v>
      </c>
      <c r="U21" s="433" t="s">
        <v>393</v>
      </c>
      <c r="V21" s="435" t="s">
        <v>119</v>
      </c>
      <c r="W21" s="436"/>
      <c r="X21" s="418" t="s">
        <v>111</v>
      </c>
      <c r="Y21" s="420"/>
      <c r="Z21" s="418" t="s">
        <v>110</v>
      </c>
      <c r="AA21" s="420"/>
    </row>
    <row r="22" spans="1:27" ht="216" customHeight="1" x14ac:dyDescent="0.25">
      <c r="A22" s="439"/>
      <c r="B22" s="437"/>
      <c r="C22" s="438"/>
      <c r="D22" s="437"/>
      <c r="E22" s="438"/>
      <c r="F22" s="418" t="s">
        <v>118</v>
      </c>
      <c r="G22" s="419"/>
      <c r="H22" s="418" t="s">
        <v>117</v>
      </c>
      <c r="I22" s="419"/>
      <c r="J22" s="434"/>
      <c r="K22" s="437"/>
      <c r="L22" s="438"/>
      <c r="M22" s="437"/>
      <c r="N22" s="438"/>
      <c r="O22" s="437"/>
      <c r="P22" s="438"/>
      <c r="Q22" s="437"/>
      <c r="R22" s="438"/>
      <c r="S22" s="434"/>
      <c r="T22" s="434"/>
      <c r="U22" s="434"/>
      <c r="V22" s="437"/>
      <c r="W22" s="438"/>
      <c r="X22" s="103" t="s">
        <v>109</v>
      </c>
      <c r="Y22" s="103" t="s">
        <v>383</v>
      </c>
      <c r="Z22" s="103" t="s">
        <v>108</v>
      </c>
      <c r="AA22" s="103" t="s">
        <v>107</v>
      </c>
    </row>
    <row r="23" spans="1:27" ht="60" customHeight="1" x14ac:dyDescent="0.25">
      <c r="A23" s="434"/>
      <c r="B23" s="155" t="s">
        <v>105</v>
      </c>
      <c r="C23" s="155"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103" t="s">
        <v>105</v>
      </c>
      <c r="AA23" s="103" t="s">
        <v>105</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ht="86.25" customHeight="1" x14ac:dyDescent="0.25">
      <c r="A25" s="216">
        <v>1</v>
      </c>
      <c r="B25" s="230" t="s">
        <v>581</v>
      </c>
      <c r="C25" s="230" t="s">
        <v>581</v>
      </c>
      <c r="D25" s="230" t="s">
        <v>582</v>
      </c>
      <c r="E25" s="230" t="s">
        <v>582</v>
      </c>
      <c r="F25" s="216" t="s">
        <v>270</v>
      </c>
      <c r="G25" s="216">
        <v>10</v>
      </c>
      <c r="H25" s="216" t="s">
        <v>270</v>
      </c>
      <c r="I25" s="216">
        <v>10</v>
      </c>
      <c r="J25" s="216" t="s">
        <v>270</v>
      </c>
      <c r="K25" s="216"/>
      <c r="L25" s="216">
        <v>1</v>
      </c>
      <c r="M25" s="216" t="s">
        <v>270</v>
      </c>
      <c r="N25" s="216">
        <v>240</v>
      </c>
      <c r="O25" s="216" t="s">
        <v>270</v>
      </c>
      <c r="P25" s="216" t="s">
        <v>580</v>
      </c>
      <c r="Q25" s="216" t="s">
        <v>270</v>
      </c>
      <c r="R25" s="216">
        <v>0.18</v>
      </c>
      <c r="S25" s="216" t="s">
        <v>270</v>
      </c>
      <c r="T25" s="216" t="s">
        <v>270</v>
      </c>
      <c r="U25" s="216" t="s">
        <v>270</v>
      </c>
      <c r="V25" s="216" t="s">
        <v>270</v>
      </c>
      <c r="W25" s="216" t="s">
        <v>870</v>
      </c>
      <c r="X25" s="216" t="s">
        <v>270</v>
      </c>
      <c r="Y25" s="216" t="s">
        <v>270</v>
      </c>
      <c r="Z25" s="216" t="s">
        <v>270</v>
      </c>
      <c r="AA25" s="216" t="s">
        <v>270</v>
      </c>
    </row>
    <row r="26" spans="1:27" s="53" customFormat="1" ht="24" customHeight="1" x14ac:dyDescent="0.25">
      <c r="A26" s="54" t="s">
        <v>425</v>
      </c>
      <c r="B26" s="54" t="s">
        <v>425</v>
      </c>
      <c r="C26" s="54" t="s">
        <v>425</v>
      </c>
      <c r="D26" s="54" t="s">
        <v>425</v>
      </c>
      <c r="E26" s="54" t="s">
        <v>425</v>
      </c>
      <c r="F26" s="54" t="s">
        <v>425</v>
      </c>
      <c r="G26" s="54" t="s">
        <v>425</v>
      </c>
      <c r="H26" s="54" t="s">
        <v>425</v>
      </c>
      <c r="I26" s="54" t="s">
        <v>425</v>
      </c>
      <c r="J26" s="54" t="s">
        <v>425</v>
      </c>
      <c r="K26" s="54" t="s">
        <v>425</v>
      </c>
      <c r="L26" s="54" t="s">
        <v>425</v>
      </c>
      <c r="M26" s="54" t="s">
        <v>425</v>
      </c>
      <c r="N26" s="54" t="s">
        <v>425</v>
      </c>
      <c r="O26" s="54" t="s">
        <v>425</v>
      </c>
      <c r="P26" s="54" t="s">
        <v>425</v>
      </c>
      <c r="Q26" s="54" t="s">
        <v>425</v>
      </c>
      <c r="R26" s="54" t="s">
        <v>425</v>
      </c>
      <c r="S26" s="54" t="s">
        <v>425</v>
      </c>
      <c r="T26" s="54" t="s">
        <v>425</v>
      </c>
      <c r="U26" s="54" t="s">
        <v>425</v>
      </c>
      <c r="V26" s="54" t="s">
        <v>425</v>
      </c>
      <c r="W26" s="54" t="s">
        <v>425</v>
      </c>
      <c r="X26" s="54" t="s">
        <v>425</v>
      </c>
      <c r="Y26" s="54" t="s">
        <v>425</v>
      </c>
      <c r="Z26" s="54" t="s">
        <v>425</v>
      </c>
      <c r="AA26" s="54" t="s">
        <v>425</v>
      </c>
    </row>
    <row r="27" spans="1:27" ht="3" customHeight="1" x14ac:dyDescent="0.25">
      <c r="X27" s="105"/>
      <c r="Y27" s="106"/>
      <c r="Z27" s="46"/>
      <c r="AA27" s="46"/>
    </row>
    <row r="28" spans="1:27" s="51" customFormat="1" ht="12.75" x14ac:dyDescent="0.2">
      <c r="A28" s="52"/>
      <c r="B28" s="52"/>
      <c r="C28" s="52"/>
      <c r="E28" s="52"/>
      <c r="X28" s="107"/>
      <c r="Y28" s="107"/>
      <c r="Z28" s="107"/>
      <c r="AA28" s="107"/>
    </row>
    <row r="29" spans="1:27" s="51" customFormat="1" ht="12.75" x14ac:dyDescent="0.2">
      <c r="A29" s="52"/>
      <c r="B29" s="52"/>
      <c r="C29" s="5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92D050"/>
    <pageSetUpPr fitToPage="1"/>
  </sheetPr>
  <dimension ref="A1:AC382"/>
  <sheetViews>
    <sheetView view="pageBreakPreview" topLeftCell="A13" zoomScale="70" zoomScaleSheetLayoutView="7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2" t="str">
        <f>'1.Титульный лист'!A5</f>
        <v>Год раскрытия информации:  2022 год</v>
      </c>
      <c r="B5" s="402"/>
      <c r="C5" s="402"/>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06" t="s">
        <v>7</v>
      </c>
      <c r="B7" s="406"/>
      <c r="C7" s="406"/>
      <c r="D7" s="12"/>
      <c r="E7" s="12"/>
      <c r="F7" s="12"/>
      <c r="G7" s="12"/>
      <c r="H7" s="12"/>
      <c r="I7" s="12"/>
      <c r="J7" s="12"/>
      <c r="K7" s="12"/>
      <c r="L7" s="12"/>
      <c r="M7" s="12"/>
      <c r="N7" s="12"/>
      <c r="O7" s="12"/>
      <c r="P7" s="12"/>
      <c r="Q7" s="12"/>
      <c r="R7" s="12"/>
      <c r="S7" s="12"/>
      <c r="T7" s="12"/>
      <c r="U7" s="12"/>
    </row>
    <row r="8" spans="1:29" s="11" customFormat="1" ht="18.75" x14ac:dyDescent="0.2">
      <c r="A8" s="406"/>
      <c r="B8" s="406"/>
      <c r="C8" s="406"/>
      <c r="D8" s="13"/>
      <c r="E8" s="13"/>
      <c r="F8" s="13"/>
      <c r="G8" s="13"/>
      <c r="H8" s="12"/>
      <c r="I8" s="12"/>
      <c r="J8" s="12"/>
      <c r="K8" s="12"/>
      <c r="L8" s="12"/>
      <c r="M8" s="12"/>
      <c r="N8" s="12"/>
      <c r="O8" s="12"/>
      <c r="P8" s="12"/>
      <c r="Q8" s="12"/>
      <c r="R8" s="12"/>
      <c r="S8" s="12"/>
      <c r="T8" s="12"/>
      <c r="U8" s="12"/>
    </row>
    <row r="9" spans="1:29" s="11" customFormat="1" ht="18.75" x14ac:dyDescent="0.2">
      <c r="A9" s="407" t="s">
        <v>444</v>
      </c>
      <c r="B9" s="407"/>
      <c r="C9" s="407"/>
      <c r="D9" s="7"/>
      <c r="E9" s="7"/>
      <c r="F9" s="7"/>
      <c r="G9" s="7"/>
      <c r="H9" s="12"/>
      <c r="I9" s="12"/>
      <c r="J9" s="12"/>
      <c r="K9" s="12"/>
      <c r="L9" s="12"/>
      <c r="M9" s="12"/>
      <c r="N9" s="12"/>
      <c r="O9" s="12"/>
      <c r="P9" s="12"/>
      <c r="Q9" s="12"/>
      <c r="R9" s="12"/>
      <c r="S9" s="12"/>
      <c r="T9" s="12"/>
      <c r="U9" s="12"/>
    </row>
    <row r="10" spans="1:29" s="11" customFormat="1" ht="18.75" x14ac:dyDescent="0.2">
      <c r="A10" s="403" t="s">
        <v>6</v>
      </c>
      <c r="B10" s="403"/>
      <c r="C10" s="403"/>
      <c r="D10" s="5"/>
      <c r="E10" s="5"/>
      <c r="F10" s="5"/>
      <c r="G10" s="5"/>
      <c r="H10" s="12"/>
      <c r="I10" s="12"/>
      <c r="J10" s="12"/>
      <c r="K10" s="12"/>
      <c r="L10" s="12"/>
      <c r="M10" s="12"/>
      <c r="N10" s="12"/>
      <c r="O10" s="12"/>
      <c r="P10" s="12"/>
      <c r="Q10" s="12"/>
      <c r="R10" s="12"/>
      <c r="S10" s="12"/>
      <c r="T10" s="12"/>
      <c r="U10" s="12"/>
    </row>
    <row r="11" spans="1:29" s="11" customFormat="1" ht="18.75" x14ac:dyDescent="0.2">
      <c r="A11" s="406"/>
      <c r="B11" s="406"/>
      <c r="C11" s="406"/>
      <c r="D11" s="13"/>
      <c r="E11" s="13"/>
      <c r="F11" s="13"/>
      <c r="G11" s="13"/>
      <c r="H11" s="12"/>
      <c r="I11" s="12"/>
      <c r="J11" s="12"/>
      <c r="K11" s="12"/>
      <c r="L11" s="12"/>
      <c r="M11" s="12"/>
      <c r="N11" s="12"/>
      <c r="O11" s="12"/>
      <c r="P11" s="12"/>
      <c r="Q11" s="12"/>
      <c r="R11" s="12"/>
      <c r="S11" s="12"/>
      <c r="T11" s="12"/>
      <c r="U11" s="12"/>
    </row>
    <row r="12" spans="1:29" s="11" customFormat="1" ht="18.75" x14ac:dyDescent="0.2">
      <c r="A12" s="408" t="str">
        <f xml:space="preserve"> '1.Титульный лист'!A12</f>
        <v>L_ 2022_14_Ц_6</v>
      </c>
      <c r="B12" s="408"/>
      <c r="C12" s="408"/>
      <c r="D12" s="7"/>
      <c r="E12" s="7"/>
      <c r="F12" s="7"/>
      <c r="G12" s="7"/>
      <c r="H12" s="12"/>
      <c r="I12" s="12"/>
      <c r="J12" s="12"/>
      <c r="K12" s="12"/>
      <c r="L12" s="12"/>
      <c r="M12" s="12"/>
      <c r="N12" s="12"/>
      <c r="O12" s="12"/>
      <c r="P12" s="12"/>
      <c r="Q12" s="12"/>
      <c r="R12" s="12"/>
      <c r="S12" s="12"/>
      <c r="T12" s="12"/>
      <c r="U12" s="12"/>
    </row>
    <row r="13" spans="1:29" s="11" customFormat="1" ht="18.75" x14ac:dyDescent="0.2">
      <c r="A13" s="403" t="s">
        <v>5</v>
      </c>
      <c r="B13" s="403"/>
      <c r="C13" s="40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2"/>
      <c r="B14" s="412"/>
      <c r="C14" s="412"/>
      <c r="D14" s="9"/>
      <c r="E14" s="9"/>
      <c r="F14" s="9"/>
      <c r="G14" s="9"/>
      <c r="H14" s="9"/>
      <c r="I14" s="9"/>
      <c r="J14" s="9"/>
      <c r="K14" s="9"/>
      <c r="L14" s="9"/>
      <c r="M14" s="9"/>
      <c r="N14" s="9"/>
      <c r="O14" s="9"/>
      <c r="P14" s="9"/>
      <c r="Q14" s="9"/>
      <c r="R14" s="9"/>
      <c r="S14" s="9"/>
      <c r="T14" s="9"/>
      <c r="U14" s="9"/>
    </row>
    <row r="15" spans="1:29" s="3" customFormat="1" ht="15.75" x14ac:dyDescent="0.2">
      <c r="A15" s="407" t="str">
        <f xml:space="preserve"> '1.Титульный лист'!A15</f>
        <v>Строительство 2КЛ-10 кВ КТП-10/0,4/400 кВа проходного типа для для разгрузки существующей сети в н.п. Булгаково по ул. Медовая.</v>
      </c>
      <c r="B15" s="407"/>
      <c r="C15" s="407"/>
      <c r="D15" s="7"/>
      <c r="E15" s="7"/>
      <c r="F15" s="7"/>
      <c r="G15" s="7"/>
      <c r="H15" s="7"/>
      <c r="I15" s="7"/>
      <c r="J15" s="7"/>
      <c r="K15" s="7"/>
      <c r="L15" s="7"/>
      <c r="M15" s="7"/>
      <c r="N15" s="7"/>
      <c r="O15" s="7"/>
      <c r="P15" s="7"/>
      <c r="Q15" s="7"/>
      <c r="R15" s="7"/>
      <c r="S15" s="7"/>
      <c r="T15" s="7"/>
      <c r="U15" s="7"/>
    </row>
    <row r="16" spans="1:29" s="3" customFormat="1" ht="15" customHeight="1" x14ac:dyDescent="0.2">
      <c r="A16" s="403" t="s">
        <v>4</v>
      </c>
      <c r="B16" s="403"/>
      <c r="C16" s="403"/>
      <c r="D16" s="5"/>
      <c r="E16" s="5"/>
      <c r="F16" s="5"/>
      <c r="G16" s="5"/>
      <c r="H16" s="5"/>
      <c r="I16" s="5"/>
      <c r="J16" s="5"/>
      <c r="K16" s="5"/>
      <c r="L16" s="5"/>
      <c r="M16" s="5"/>
      <c r="N16" s="5"/>
      <c r="O16" s="5"/>
      <c r="P16" s="5"/>
      <c r="Q16" s="5"/>
      <c r="R16" s="5"/>
      <c r="S16" s="5"/>
      <c r="T16" s="5"/>
      <c r="U16" s="5"/>
    </row>
    <row r="17" spans="1:21" s="3" customFormat="1" ht="15" customHeight="1" x14ac:dyDescent="0.2">
      <c r="A17" s="410"/>
      <c r="B17" s="410"/>
      <c r="C17" s="410"/>
      <c r="D17" s="4"/>
      <c r="E17" s="4"/>
      <c r="F17" s="4"/>
      <c r="G17" s="4"/>
      <c r="H17" s="4"/>
      <c r="I17" s="4"/>
      <c r="J17" s="4"/>
      <c r="K17" s="4"/>
      <c r="L17" s="4"/>
      <c r="M17" s="4"/>
      <c r="N17" s="4"/>
      <c r="O17" s="4"/>
      <c r="P17" s="4"/>
      <c r="Q17" s="4"/>
      <c r="R17" s="4"/>
    </row>
    <row r="18" spans="1:21" s="3" customFormat="1" ht="27.75" customHeight="1" x14ac:dyDescent="0.2">
      <c r="A18" s="404" t="s">
        <v>378</v>
      </c>
      <c r="B18" s="404"/>
      <c r="C18" s="40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7.25" customHeight="1" x14ac:dyDescent="0.2">
      <c r="A22" s="23" t="s">
        <v>62</v>
      </c>
      <c r="B22" s="29" t="s">
        <v>390</v>
      </c>
      <c r="C22" s="214" t="s">
        <v>439</v>
      </c>
      <c r="D22" s="28"/>
      <c r="E22" s="28"/>
      <c r="F22" s="27"/>
      <c r="G22" s="27"/>
      <c r="H22" s="27"/>
      <c r="I22" s="27"/>
      <c r="J22" s="27"/>
      <c r="K22" s="27"/>
      <c r="L22" s="27"/>
      <c r="M22" s="27"/>
      <c r="N22" s="27"/>
      <c r="O22" s="27"/>
      <c r="P22" s="27"/>
      <c r="Q22" s="26"/>
      <c r="R22" s="26"/>
      <c r="S22" s="26"/>
      <c r="T22" s="26"/>
      <c r="U22" s="26"/>
    </row>
    <row r="23" spans="1:21" ht="45.75" customHeight="1" x14ac:dyDescent="0.25">
      <c r="A23" s="23" t="s">
        <v>61</v>
      </c>
      <c r="B23" s="25" t="s">
        <v>58</v>
      </c>
      <c r="C23" s="214" t="s">
        <v>433</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410</v>
      </c>
      <c r="C24" s="185" t="str">
        <f>'1.Титульный лист'!C39</f>
        <v>КТП-10/0,4/400 кВа, КЛ-10кВ L-0,4м.</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197" t="s">
        <v>411</v>
      </c>
      <c r="C25" s="217">
        <f xml:space="preserve"> '1.Титульный лист'!C47</f>
        <v>3.6852564000000001</v>
      </c>
      <c r="D25" s="22"/>
      <c r="E25" s="22"/>
      <c r="F25" s="22"/>
      <c r="G25" s="22"/>
      <c r="H25" s="22"/>
      <c r="I25" s="22"/>
      <c r="J25" s="22"/>
      <c r="K25" s="22"/>
      <c r="L25" s="22"/>
      <c r="M25" s="22"/>
      <c r="N25" s="22"/>
      <c r="O25" s="22"/>
      <c r="P25" s="22"/>
      <c r="Q25" s="22"/>
      <c r="R25" s="22"/>
      <c r="S25" s="22"/>
      <c r="T25" s="22"/>
      <c r="U25" s="22"/>
    </row>
    <row r="26" spans="1:21" ht="135" customHeight="1" x14ac:dyDescent="0.25">
      <c r="A26" s="23" t="s">
        <v>57</v>
      </c>
      <c r="B26" s="25" t="s">
        <v>221</v>
      </c>
      <c r="C26" s="167" t="s">
        <v>447</v>
      </c>
      <c r="D26" s="22"/>
      <c r="E26" s="22"/>
      <c r="F26" s="22"/>
      <c r="G26" s="22"/>
      <c r="H26" s="22"/>
      <c r="I26" s="22"/>
      <c r="J26" s="22"/>
      <c r="K26" s="22"/>
      <c r="L26" s="22"/>
      <c r="M26" s="22"/>
      <c r="N26" s="22"/>
      <c r="O26" s="22"/>
      <c r="P26" s="22"/>
      <c r="Q26" s="22"/>
      <c r="R26" s="22"/>
      <c r="S26" s="22"/>
      <c r="T26" s="22"/>
      <c r="U26" s="22"/>
    </row>
    <row r="27" spans="1:21" ht="42.75" customHeight="1" x14ac:dyDescent="0.25">
      <c r="A27" s="23" t="s">
        <v>56</v>
      </c>
      <c r="B27" s="25" t="s">
        <v>391</v>
      </c>
      <c r="C27" s="224" t="s">
        <v>438</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4" t="s">
        <v>434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24" t="s">
        <v>434</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871</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92D050"/>
    <pageSetUpPr fitToPage="1"/>
  </sheetPr>
  <dimension ref="A1:AB33"/>
  <sheetViews>
    <sheetView view="pageBreakPreview" topLeftCell="A7" zoomScale="91" zoomScaleNormal="80" zoomScaleSheetLayoutView="91" workbookViewId="0">
      <selection activeCell="B27" sqref="B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02" t="str">
        <f>'1.Титульный лист'!A5</f>
        <v>Год раскрытия информации:  2022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row>
    <row r="6" spans="1:28" ht="18.75" x14ac:dyDescent="0.25">
      <c r="A6" s="406" t="s">
        <v>7</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152"/>
      <c r="AB6" s="152"/>
    </row>
    <row r="7" spans="1:28" ht="18.75" x14ac:dyDescent="0.25">
      <c r="A7" s="406"/>
      <c r="B7" s="406"/>
      <c r="C7" s="406"/>
      <c r="D7" s="406"/>
      <c r="E7" s="406"/>
      <c r="F7" s="406"/>
      <c r="G7" s="406"/>
      <c r="H7" s="406"/>
      <c r="I7" s="406"/>
      <c r="J7" s="406"/>
      <c r="K7" s="406"/>
      <c r="L7" s="406"/>
      <c r="M7" s="406"/>
      <c r="N7" s="406"/>
      <c r="O7" s="406"/>
      <c r="P7" s="406"/>
      <c r="Q7" s="406"/>
      <c r="R7" s="406"/>
      <c r="S7" s="406"/>
      <c r="T7" s="406"/>
      <c r="U7" s="406"/>
      <c r="V7" s="406"/>
      <c r="W7" s="406"/>
      <c r="X7" s="406"/>
      <c r="Y7" s="406"/>
      <c r="Z7" s="406"/>
      <c r="AA7" s="152"/>
      <c r="AB7" s="152"/>
    </row>
    <row r="8" spans="1:28" ht="15.75" x14ac:dyDescent="0.25">
      <c r="A8" s="407" t="s">
        <v>444</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153"/>
      <c r="AB8" s="153"/>
    </row>
    <row r="9" spans="1:28" ht="15.75" x14ac:dyDescent="0.25">
      <c r="A9" s="403" t="s">
        <v>6</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154"/>
      <c r="AB9" s="154"/>
    </row>
    <row r="10" spans="1:28" ht="18.75" x14ac:dyDescent="0.25">
      <c r="A10" s="406"/>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152"/>
      <c r="AB10" s="152"/>
    </row>
    <row r="11" spans="1:28" ht="15.75" x14ac:dyDescent="0.25">
      <c r="A11" s="408" t="str">
        <f xml:space="preserve"> '1.Титульный лист'!A12</f>
        <v>L_ 2022_14_Ц_6</v>
      </c>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153"/>
      <c r="AB11" s="153"/>
    </row>
    <row r="12" spans="1:28" ht="15.75" x14ac:dyDescent="0.25">
      <c r="A12" s="403" t="s">
        <v>5</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154"/>
      <c r="AB12" s="154"/>
    </row>
    <row r="13" spans="1:28" ht="18.75" x14ac:dyDescent="0.25">
      <c r="A13" s="412"/>
      <c r="B13" s="412"/>
      <c r="C13" s="412"/>
      <c r="D13" s="412"/>
      <c r="E13" s="412"/>
      <c r="F13" s="412"/>
      <c r="G13" s="412"/>
      <c r="H13" s="412"/>
      <c r="I13" s="412"/>
      <c r="J13" s="412"/>
      <c r="K13" s="412"/>
      <c r="L13" s="412"/>
      <c r="M13" s="412"/>
      <c r="N13" s="412"/>
      <c r="O13" s="412"/>
      <c r="P13" s="412"/>
      <c r="Q13" s="412"/>
      <c r="R13" s="412"/>
      <c r="S13" s="412"/>
      <c r="T13" s="412"/>
      <c r="U13" s="412"/>
      <c r="V13" s="412"/>
      <c r="W13" s="412"/>
      <c r="X13" s="412"/>
      <c r="Y13" s="412"/>
      <c r="Z13" s="412"/>
      <c r="AA13" s="10"/>
      <c r="AB13" s="10"/>
    </row>
    <row r="14" spans="1:28" ht="15.75" x14ac:dyDescent="0.25">
      <c r="A14" s="407" t="str">
        <f xml:space="preserve"> '1.Титульный лист'!A15</f>
        <v>Строительство 2КЛ-10 кВ КТП-10/0,4/400 кВа проходного типа для для разгрузки существующей сети в н.п. Булгаково по ул. Медовая.</v>
      </c>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153"/>
      <c r="AB14" s="153"/>
    </row>
    <row r="15" spans="1:28" ht="15.75" x14ac:dyDescent="0.25">
      <c r="A15" s="403" t="s">
        <v>4</v>
      </c>
      <c r="B15" s="403"/>
      <c r="C15" s="403"/>
      <c r="D15" s="403"/>
      <c r="E15" s="403"/>
      <c r="F15" s="403"/>
      <c r="G15" s="403"/>
      <c r="H15" s="403"/>
      <c r="I15" s="403"/>
      <c r="J15" s="403"/>
      <c r="K15" s="403"/>
      <c r="L15" s="403"/>
      <c r="M15" s="403"/>
      <c r="N15" s="403"/>
      <c r="O15" s="403"/>
      <c r="P15" s="403"/>
      <c r="Q15" s="403"/>
      <c r="R15" s="403"/>
      <c r="S15" s="403"/>
      <c r="T15" s="403"/>
      <c r="U15" s="403"/>
      <c r="V15" s="403"/>
      <c r="W15" s="403"/>
      <c r="X15" s="403"/>
      <c r="Y15" s="403"/>
      <c r="Z15" s="403"/>
      <c r="AA15" s="154"/>
      <c r="AB15" s="154"/>
    </row>
    <row r="16" spans="1:28"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162"/>
      <c r="AB16" s="162"/>
    </row>
    <row r="17" spans="1:2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162"/>
      <c r="AB17" s="162"/>
    </row>
    <row r="18" spans="1:28"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162"/>
      <c r="AB18" s="162"/>
    </row>
    <row r="19" spans="1:2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162"/>
      <c r="AB19" s="162"/>
    </row>
    <row r="20" spans="1:28" x14ac:dyDescent="0.25">
      <c r="A20" s="441"/>
      <c r="B20" s="441"/>
      <c r="C20" s="441"/>
      <c r="D20" s="441"/>
      <c r="E20" s="441"/>
      <c r="F20" s="441"/>
      <c r="G20" s="441"/>
      <c r="H20" s="441"/>
      <c r="I20" s="441"/>
      <c r="J20" s="441"/>
      <c r="K20" s="441"/>
      <c r="L20" s="441"/>
      <c r="M20" s="441"/>
      <c r="N20" s="441"/>
      <c r="O20" s="441"/>
      <c r="P20" s="441"/>
      <c r="Q20" s="441"/>
      <c r="R20" s="441"/>
      <c r="S20" s="441"/>
      <c r="T20" s="441"/>
      <c r="U20" s="441"/>
      <c r="V20" s="441"/>
      <c r="W20" s="441"/>
      <c r="X20" s="441"/>
      <c r="Y20" s="441"/>
      <c r="Z20" s="441"/>
      <c r="AA20" s="163"/>
      <c r="AB20" s="163"/>
    </row>
    <row r="21" spans="1:28" x14ac:dyDescent="0.25">
      <c r="A21" s="441"/>
      <c r="B21" s="441"/>
      <c r="C21" s="441"/>
      <c r="D21" s="441"/>
      <c r="E21" s="441"/>
      <c r="F21" s="441"/>
      <c r="G21" s="441"/>
      <c r="H21" s="441"/>
      <c r="I21" s="441"/>
      <c r="J21" s="441"/>
      <c r="K21" s="441"/>
      <c r="L21" s="441"/>
      <c r="M21" s="441"/>
      <c r="N21" s="441"/>
      <c r="O21" s="441"/>
      <c r="P21" s="441"/>
      <c r="Q21" s="441"/>
      <c r="R21" s="441"/>
      <c r="S21" s="441"/>
      <c r="T21" s="441"/>
      <c r="U21" s="441"/>
      <c r="V21" s="441"/>
      <c r="W21" s="441"/>
      <c r="X21" s="441"/>
      <c r="Y21" s="441"/>
      <c r="Z21" s="441"/>
      <c r="AA21" s="163"/>
      <c r="AB21" s="163"/>
    </row>
    <row r="22" spans="1:28" x14ac:dyDescent="0.25">
      <c r="A22" s="442" t="s">
        <v>409</v>
      </c>
      <c r="B22" s="442"/>
      <c r="C22" s="442"/>
      <c r="D22" s="442"/>
      <c r="E22" s="442"/>
      <c r="F22" s="442"/>
      <c r="G22" s="442"/>
      <c r="H22" s="442"/>
      <c r="I22" s="442"/>
      <c r="J22" s="442"/>
      <c r="K22" s="442"/>
      <c r="L22" s="442"/>
      <c r="M22" s="442"/>
      <c r="N22" s="442"/>
      <c r="O22" s="442"/>
      <c r="P22" s="442"/>
      <c r="Q22" s="442"/>
      <c r="R22" s="442"/>
      <c r="S22" s="442"/>
      <c r="T22" s="442"/>
      <c r="U22" s="442"/>
      <c r="V22" s="442"/>
      <c r="W22" s="442"/>
      <c r="X22" s="442"/>
      <c r="Y22" s="442"/>
      <c r="Z22" s="442"/>
      <c r="AA22" s="164"/>
      <c r="AB22" s="164"/>
    </row>
    <row r="23" spans="1:28" ht="32.25" customHeight="1" x14ac:dyDescent="0.25">
      <c r="A23" s="444" t="s">
        <v>267</v>
      </c>
      <c r="B23" s="445"/>
      <c r="C23" s="445"/>
      <c r="D23" s="445"/>
      <c r="E23" s="445"/>
      <c r="F23" s="445"/>
      <c r="G23" s="445"/>
      <c r="H23" s="445"/>
      <c r="I23" s="445"/>
      <c r="J23" s="445"/>
      <c r="K23" s="445"/>
      <c r="L23" s="446"/>
      <c r="M23" s="443" t="s">
        <v>268</v>
      </c>
      <c r="N23" s="443"/>
      <c r="O23" s="443"/>
      <c r="P23" s="443"/>
      <c r="Q23" s="443"/>
      <c r="R23" s="443"/>
      <c r="S23" s="443"/>
      <c r="T23" s="443"/>
      <c r="U23" s="443"/>
      <c r="V23" s="443"/>
      <c r="W23" s="443"/>
      <c r="X23" s="443"/>
      <c r="Y23" s="443"/>
      <c r="Z23" s="443"/>
    </row>
    <row r="24" spans="1:28" ht="151.5" customHeight="1" x14ac:dyDescent="0.25">
      <c r="A24" s="100" t="s">
        <v>223</v>
      </c>
      <c r="B24" s="101" t="s">
        <v>230</v>
      </c>
      <c r="C24" s="100" t="s">
        <v>261</v>
      </c>
      <c r="D24" s="100" t="s">
        <v>224</v>
      </c>
      <c r="E24" s="100" t="s">
        <v>262</v>
      </c>
      <c r="F24" s="100" t="s">
        <v>264</v>
      </c>
      <c r="G24" s="100" t="s">
        <v>263</v>
      </c>
      <c r="H24" s="100" t="s">
        <v>225</v>
      </c>
      <c r="I24" s="100" t="s">
        <v>265</v>
      </c>
      <c r="J24" s="100" t="s">
        <v>231</v>
      </c>
      <c r="K24" s="101" t="s">
        <v>229</v>
      </c>
      <c r="L24" s="101" t="s">
        <v>226</v>
      </c>
      <c r="M24" s="102" t="s">
        <v>238</v>
      </c>
      <c r="N24" s="101" t="s">
        <v>419</v>
      </c>
      <c r="O24" s="100" t="s">
        <v>236</v>
      </c>
      <c r="P24" s="100" t="s">
        <v>237</v>
      </c>
      <c r="Q24" s="100" t="s">
        <v>235</v>
      </c>
      <c r="R24" s="100" t="s">
        <v>225</v>
      </c>
      <c r="S24" s="100" t="s">
        <v>234</v>
      </c>
      <c r="T24" s="100" t="s">
        <v>233</v>
      </c>
      <c r="U24" s="100" t="s">
        <v>260</v>
      </c>
      <c r="V24" s="100" t="s">
        <v>235</v>
      </c>
      <c r="W24" s="109" t="s">
        <v>228</v>
      </c>
      <c r="X24" s="109" t="s">
        <v>240</v>
      </c>
      <c r="Y24" s="109" t="s">
        <v>241</v>
      </c>
      <c r="Z24" s="111" t="s">
        <v>239</v>
      </c>
    </row>
    <row r="25" spans="1:28" ht="16.5" customHeight="1" x14ac:dyDescent="0.25">
      <c r="A25" s="100">
        <v>1</v>
      </c>
      <c r="B25" s="101">
        <v>2</v>
      </c>
      <c r="C25" s="100">
        <v>3</v>
      </c>
      <c r="D25" s="101">
        <v>4</v>
      </c>
      <c r="E25" s="100">
        <v>5</v>
      </c>
      <c r="F25" s="101">
        <v>6</v>
      </c>
      <c r="G25" s="100">
        <v>7</v>
      </c>
      <c r="H25" s="101">
        <v>8</v>
      </c>
      <c r="I25" s="100">
        <v>9</v>
      </c>
      <c r="J25" s="101">
        <v>10</v>
      </c>
      <c r="K25" s="165">
        <v>11</v>
      </c>
      <c r="L25" s="101">
        <v>12</v>
      </c>
      <c r="M25" s="165">
        <v>13</v>
      </c>
      <c r="N25" s="101">
        <v>14</v>
      </c>
      <c r="O25" s="165">
        <v>15</v>
      </c>
      <c r="P25" s="101">
        <v>16</v>
      </c>
      <c r="Q25" s="165">
        <v>17</v>
      </c>
      <c r="R25" s="101">
        <v>18</v>
      </c>
      <c r="S25" s="165">
        <v>19</v>
      </c>
      <c r="T25" s="101">
        <v>20</v>
      </c>
      <c r="U25" s="165">
        <v>21</v>
      </c>
      <c r="V25" s="101">
        <v>22</v>
      </c>
      <c r="W25" s="165">
        <v>23</v>
      </c>
      <c r="X25" s="101">
        <v>24</v>
      </c>
      <c r="Y25" s="165">
        <v>25</v>
      </c>
      <c r="Z25" s="101">
        <v>26</v>
      </c>
    </row>
    <row r="26" spans="1:28" ht="45.75" customHeight="1" x14ac:dyDescent="0.25">
      <c r="A26" s="206" t="s">
        <v>431</v>
      </c>
      <c r="B26" s="206" t="s">
        <v>431</v>
      </c>
      <c r="C26" s="206" t="s">
        <v>431</v>
      </c>
      <c r="D26" s="206" t="s">
        <v>431</v>
      </c>
      <c r="E26" s="206" t="s">
        <v>431</v>
      </c>
      <c r="F26" s="206" t="s">
        <v>431</v>
      </c>
      <c r="G26" s="206" t="s">
        <v>431</v>
      </c>
      <c r="H26" s="206" t="s">
        <v>431</v>
      </c>
      <c r="I26" s="206" t="s">
        <v>431</v>
      </c>
      <c r="J26" s="206" t="s">
        <v>431</v>
      </c>
      <c r="K26" s="206" t="s">
        <v>431</v>
      </c>
      <c r="L26" s="206" t="s">
        <v>431</v>
      </c>
      <c r="M26" s="206" t="s">
        <v>431</v>
      </c>
      <c r="N26" s="206" t="s">
        <v>431</v>
      </c>
      <c r="O26" s="206" t="s">
        <v>431</v>
      </c>
      <c r="P26" s="206" t="s">
        <v>431</v>
      </c>
      <c r="Q26" s="206" t="s">
        <v>431</v>
      </c>
      <c r="R26" s="206" t="s">
        <v>431</v>
      </c>
      <c r="S26" s="206" t="s">
        <v>431</v>
      </c>
      <c r="T26" s="206" t="s">
        <v>431</v>
      </c>
      <c r="U26" s="206" t="s">
        <v>431</v>
      </c>
      <c r="V26" s="206" t="s">
        <v>431</v>
      </c>
      <c r="W26" s="206" t="s">
        <v>431</v>
      </c>
      <c r="X26" s="206" t="s">
        <v>431</v>
      </c>
      <c r="Y26" s="206" t="s">
        <v>431</v>
      </c>
      <c r="Z26" s="206" t="s">
        <v>431</v>
      </c>
    </row>
    <row r="27" spans="1:28" ht="45.75" customHeight="1" x14ac:dyDescent="0.25">
      <c r="A27" s="218">
        <v>2022</v>
      </c>
      <c r="B27" s="218" t="s">
        <v>457</v>
      </c>
      <c r="C27" s="218"/>
      <c r="D27" s="218"/>
      <c r="E27" s="218"/>
      <c r="F27" s="218"/>
      <c r="G27" s="218"/>
      <c r="H27" s="218"/>
      <c r="I27" s="218"/>
      <c r="J27" s="218"/>
      <c r="K27" s="218"/>
      <c r="L27" s="218"/>
      <c r="M27" s="218"/>
      <c r="N27" s="218"/>
      <c r="O27" s="218"/>
      <c r="P27" s="218"/>
      <c r="Q27" s="218"/>
      <c r="R27" s="218"/>
      <c r="S27" s="218"/>
      <c r="T27" s="218"/>
      <c r="U27" s="218"/>
      <c r="V27" s="218"/>
      <c r="W27" s="218"/>
      <c r="X27" s="218"/>
      <c r="Y27" s="218"/>
      <c r="Z27" s="218"/>
    </row>
    <row r="28" spans="1:28" ht="30" x14ac:dyDescent="0.25">
      <c r="A28" s="99" t="s">
        <v>252</v>
      </c>
      <c r="B28" s="99"/>
      <c r="C28" s="98" t="s">
        <v>253</v>
      </c>
      <c r="D28" s="98" t="s">
        <v>254</v>
      </c>
      <c r="E28" s="98" t="s">
        <v>255</v>
      </c>
      <c r="F28" s="98" t="s">
        <v>256</v>
      </c>
      <c r="G28" s="98" t="s">
        <v>257</v>
      </c>
      <c r="H28" s="98" t="s">
        <v>225</v>
      </c>
      <c r="I28" s="98" t="s">
        <v>258</v>
      </c>
      <c r="J28" s="98" t="s">
        <v>259</v>
      </c>
      <c r="K28" s="97"/>
      <c r="L28" s="97"/>
      <c r="M28" s="97"/>
      <c r="N28" s="97"/>
      <c r="O28" s="97"/>
      <c r="P28" s="97"/>
      <c r="Q28" s="97"/>
      <c r="R28" s="97"/>
      <c r="S28" s="97"/>
      <c r="T28" s="97"/>
      <c r="U28" s="97"/>
      <c r="V28" s="97"/>
      <c r="W28" s="97"/>
      <c r="X28" s="97"/>
      <c r="Y28" s="97"/>
      <c r="Z28" s="97"/>
    </row>
    <row r="29" spans="1:28" x14ac:dyDescent="0.25">
      <c r="A29" s="97" t="s">
        <v>0</v>
      </c>
      <c r="B29" s="97" t="s">
        <v>0</v>
      </c>
      <c r="C29" s="97" t="s">
        <v>0</v>
      </c>
      <c r="D29" s="97" t="s">
        <v>0</v>
      </c>
      <c r="E29" s="97" t="s">
        <v>0</v>
      </c>
      <c r="F29" s="97" t="s">
        <v>0</v>
      </c>
      <c r="G29" s="97" t="s">
        <v>0</v>
      </c>
      <c r="H29" s="97" t="s">
        <v>0</v>
      </c>
      <c r="I29" s="97" t="s">
        <v>0</v>
      </c>
      <c r="J29" s="97" t="s">
        <v>0</v>
      </c>
      <c r="K29" s="97" t="s">
        <v>0</v>
      </c>
      <c r="L29" s="97"/>
      <c r="M29" s="97"/>
      <c r="N29" s="97"/>
      <c r="O29" s="97"/>
      <c r="P29" s="97"/>
      <c r="Q29" s="97"/>
      <c r="R29" s="97"/>
      <c r="S29" s="97"/>
      <c r="T29" s="97"/>
      <c r="U29" s="97"/>
      <c r="V29" s="97"/>
      <c r="W29" s="97"/>
      <c r="X29" s="97"/>
      <c r="Y29" s="97"/>
      <c r="Z29" s="97"/>
    </row>
    <row r="33" spans="1:1" x14ac:dyDescent="0.25">
      <c r="A33" s="11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92D050"/>
    <pageSetUpPr fitToPage="1"/>
  </sheetPr>
  <dimension ref="A1:AB360"/>
  <sheetViews>
    <sheetView view="pageBreakPreview" zoomScale="85" zoomScaleSheetLayoutView="85"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02" t="str">
        <f>'1.Титульный лист'!A5</f>
        <v>Год раскрытия информации:  2022 год</v>
      </c>
      <c r="B5" s="402"/>
      <c r="C5" s="402"/>
      <c r="D5" s="402"/>
      <c r="E5" s="402"/>
      <c r="F5" s="402"/>
      <c r="G5" s="402"/>
      <c r="H5" s="402"/>
      <c r="I5" s="402"/>
      <c r="J5" s="402"/>
      <c r="K5" s="402"/>
      <c r="L5" s="402"/>
      <c r="M5" s="402"/>
      <c r="N5" s="402"/>
      <c r="O5" s="402"/>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406" t="s">
        <v>7</v>
      </c>
      <c r="B7" s="406"/>
      <c r="C7" s="406"/>
      <c r="D7" s="406"/>
      <c r="E7" s="406"/>
      <c r="F7" s="406"/>
      <c r="G7" s="406"/>
      <c r="H7" s="406"/>
      <c r="I7" s="406"/>
      <c r="J7" s="406"/>
      <c r="K7" s="406"/>
      <c r="L7" s="406"/>
      <c r="M7" s="406"/>
      <c r="N7" s="406"/>
      <c r="O7" s="406"/>
      <c r="P7" s="12"/>
      <c r="Q7" s="12"/>
      <c r="R7" s="12"/>
      <c r="S7" s="12"/>
      <c r="T7" s="12"/>
      <c r="U7" s="12"/>
      <c r="V7" s="12"/>
      <c r="W7" s="12"/>
      <c r="X7" s="12"/>
      <c r="Y7" s="12"/>
      <c r="Z7" s="12"/>
    </row>
    <row r="8" spans="1:28" s="11" customFormat="1" ht="18.75" x14ac:dyDescent="0.2">
      <c r="A8" s="406"/>
      <c r="B8" s="406"/>
      <c r="C8" s="406"/>
      <c r="D8" s="406"/>
      <c r="E8" s="406"/>
      <c r="F8" s="406"/>
      <c r="G8" s="406"/>
      <c r="H8" s="406"/>
      <c r="I8" s="406"/>
      <c r="J8" s="406"/>
      <c r="K8" s="406"/>
      <c r="L8" s="406"/>
      <c r="M8" s="406"/>
      <c r="N8" s="406"/>
      <c r="O8" s="406"/>
      <c r="P8" s="12"/>
      <c r="Q8" s="12"/>
      <c r="R8" s="12"/>
      <c r="S8" s="12"/>
      <c r="T8" s="12"/>
      <c r="U8" s="12"/>
      <c r="V8" s="12"/>
      <c r="W8" s="12"/>
      <c r="X8" s="12"/>
      <c r="Y8" s="12"/>
      <c r="Z8" s="12"/>
    </row>
    <row r="9" spans="1:28" s="11" customFormat="1" ht="18.75" x14ac:dyDescent="0.2">
      <c r="A9" s="407" t="s">
        <v>444</v>
      </c>
      <c r="B9" s="407"/>
      <c r="C9" s="407"/>
      <c r="D9" s="407"/>
      <c r="E9" s="407"/>
      <c r="F9" s="407"/>
      <c r="G9" s="407"/>
      <c r="H9" s="407"/>
      <c r="I9" s="407"/>
      <c r="J9" s="407"/>
      <c r="K9" s="407"/>
      <c r="L9" s="407"/>
      <c r="M9" s="407"/>
      <c r="N9" s="407"/>
      <c r="O9" s="407"/>
      <c r="P9" s="12"/>
      <c r="Q9" s="12"/>
      <c r="R9" s="12"/>
      <c r="S9" s="12"/>
      <c r="T9" s="12"/>
      <c r="U9" s="12"/>
      <c r="V9" s="12"/>
      <c r="W9" s="12"/>
      <c r="X9" s="12"/>
      <c r="Y9" s="12"/>
      <c r="Z9" s="12"/>
    </row>
    <row r="10" spans="1:28" s="11" customFormat="1" ht="18.75" x14ac:dyDescent="0.2">
      <c r="A10" s="403" t="s">
        <v>6</v>
      </c>
      <c r="B10" s="403"/>
      <c r="C10" s="403"/>
      <c r="D10" s="403"/>
      <c r="E10" s="403"/>
      <c r="F10" s="403"/>
      <c r="G10" s="403"/>
      <c r="H10" s="403"/>
      <c r="I10" s="403"/>
      <c r="J10" s="403"/>
      <c r="K10" s="403"/>
      <c r="L10" s="403"/>
      <c r="M10" s="403"/>
      <c r="N10" s="403"/>
      <c r="O10" s="403"/>
      <c r="P10" s="12"/>
      <c r="Q10" s="12"/>
      <c r="R10" s="12"/>
      <c r="S10" s="12"/>
      <c r="T10" s="12"/>
      <c r="U10" s="12"/>
      <c r="V10" s="12"/>
      <c r="W10" s="12"/>
      <c r="X10" s="12"/>
      <c r="Y10" s="12"/>
      <c r="Z10" s="12"/>
    </row>
    <row r="11" spans="1:28" s="11" customFormat="1" ht="18.75" x14ac:dyDescent="0.2">
      <c r="A11" s="406"/>
      <c r="B11" s="406"/>
      <c r="C11" s="406"/>
      <c r="D11" s="406"/>
      <c r="E11" s="406"/>
      <c r="F11" s="406"/>
      <c r="G11" s="406"/>
      <c r="H11" s="406"/>
      <c r="I11" s="406"/>
      <c r="J11" s="406"/>
      <c r="K11" s="406"/>
      <c r="L11" s="406"/>
      <c r="M11" s="406"/>
      <c r="N11" s="406"/>
      <c r="O11" s="406"/>
      <c r="P11" s="12"/>
      <c r="Q11" s="12"/>
      <c r="R11" s="12"/>
      <c r="S11" s="12"/>
      <c r="T11" s="12"/>
      <c r="U11" s="12"/>
      <c r="V11" s="12"/>
      <c r="W11" s="12"/>
      <c r="X11" s="12"/>
      <c r="Y11" s="12"/>
      <c r="Z11" s="12"/>
    </row>
    <row r="12" spans="1:28" s="11" customFormat="1" ht="18.75" x14ac:dyDescent="0.2">
      <c r="A12" s="408" t="str">
        <f xml:space="preserve"> '1.Титульный лист'!A12</f>
        <v>L_ 2022_14_Ц_6</v>
      </c>
      <c r="B12" s="408"/>
      <c r="C12" s="408"/>
      <c r="D12" s="408"/>
      <c r="E12" s="408"/>
      <c r="F12" s="408"/>
      <c r="G12" s="408"/>
      <c r="H12" s="408"/>
      <c r="I12" s="408"/>
      <c r="J12" s="408"/>
      <c r="K12" s="408"/>
      <c r="L12" s="408"/>
      <c r="M12" s="408"/>
      <c r="N12" s="408"/>
      <c r="O12" s="408"/>
      <c r="P12" s="12"/>
      <c r="Q12" s="12"/>
      <c r="R12" s="12"/>
      <c r="S12" s="12"/>
      <c r="T12" s="12"/>
      <c r="U12" s="12"/>
      <c r="V12" s="12"/>
      <c r="W12" s="12"/>
      <c r="X12" s="12"/>
      <c r="Y12" s="12"/>
      <c r="Z12" s="12"/>
    </row>
    <row r="13" spans="1:28" s="11" customFormat="1" ht="18.75" x14ac:dyDescent="0.2">
      <c r="A13" s="403" t="s">
        <v>5</v>
      </c>
      <c r="B13" s="403"/>
      <c r="C13" s="403"/>
      <c r="D13" s="403"/>
      <c r="E13" s="403"/>
      <c r="F13" s="403"/>
      <c r="G13" s="403"/>
      <c r="H13" s="403"/>
      <c r="I13" s="403"/>
      <c r="J13" s="403"/>
      <c r="K13" s="403"/>
      <c r="L13" s="403"/>
      <c r="M13" s="403"/>
      <c r="N13" s="403"/>
      <c r="O13" s="403"/>
      <c r="P13" s="12"/>
      <c r="Q13" s="12"/>
      <c r="R13" s="12"/>
      <c r="S13" s="12"/>
      <c r="T13" s="12"/>
      <c r="U13" s="12"/>
      <c r="V13" s="12"/>
      <c r="W13" s="12"/>
      <c r="X13" s="12"/>
      <c r="Y13" s="12"/>
      <c r="Z13" s="12"/>
    </row>
    <row r="14" spans="1:28" s="8" customFormat="1" ht="15.75" customHeight="1" x14ac:dyDescent="0.2">
      <c r="A14" s="412"/>
      <c r="B14" s="412"/>
      <c r="C14" s="412"/>
      <c r="D14" s="412"/>
      <c r="E14" s="412"/>
      <c r="F14" s="412"/>
      <c r="G14" s="412"/>
      <c r="H14" s="412"/>
      <c r="I14" s="412"/>
      <c r="J14" s="412"/>
      <c r="K14" s="412"/>
      <c r="L14" s="412"/>
      <c r="M14" s="412"/>
      <c r="N14" s="412"/>
      <c r="O14" s="412"/>
      <c r="P14" s="9"/>
      <c r="Q14" s="9"/>
      <c r="R14" s="9"/>
      <c r="S14" s="9"/>
      <c r="T14" s="9"/>
      <c r="U14" s="9"/>
      <c r="V14" s="9"/>
      <c r="W14" s="9"/>
      <c r="X14" s="9"/>
      <c r="Y14" s="9"/>
      <c r="Z14" s="9"/>
    </row>
    <row r="15" spans="1:28" s="3" customFormat="1" ht="15.75" x14ac:dyDescent="0.2">
      <c r="A15" s="407" t="str">
        <f xml:space="preserve"> '1.Титульный лист'!A15</f>
        <v>Строительство 2КЛ-10 кВ КТП-10/0,4/400 кВа проходного типа для для разгрузки существующей сети в н.п. Булгаково по ул. Медовая.</v>
      </c>
      <c r="B15" s="407"/>
      <c r="C15" s="407"/>
      <c r="D15" s="407"/>
      <c r="E15" s="407"/>
      <c r="F15" s="407"/>
      <c r="G15" s="407"/>
      <c r="H15" s="407"/>
      <c r="I15" s="407"/>
      <c r="J15" s="407"/>
      <c r="K15" s="407"/>
      <c r="L15" s="407"/>
      <c r="M15" s="407"/>
      <c r="N15" s="407"/>
      <c r="O15" s="407"/>
      <c r="P15" s="7"/>
      <c r="Q15" s="7"/>
      <c r="R15" s="7"/>
      <c r="S15" s="7"/>
      <c r="T15" s="7"/>
      <c r="U15" s="7"/>
      <c r="V15" s="7"/>
      <c r="W15" s="7"/>
      <c r="X15" s="7"/>
      <c r="Y15" s="7"/>
      <c r="Z15" s="7"/>
    </row>
    <row r="16" spans="1:28" s="3" customFormat="1" ht="15" customHeight="1" x14ac:dyDescent="0.2">
      <c r="A16" s="403" t="s">
        <v>4</v>
      </c>
      <c r="B16" s="403"/>
      <c r="C16" s="403"/>
      <c r="D16" s="403"/>
      <c r="E16" s="403"/>
      <c r="F16" s="403"/>
      <c r="G16" s="403"/>
      <c r="H16" s="403"/>
      <c r="I16" s="403"/>
      <c r="J16" s="403"/>
      <c r="K16" s="403"/>
      <c r="L16" s="403"/>
      <c r="M16" s="403"/>
      <c r="N16" s="403"/>
      <c r="O16" s="403"/>
      <c r="P16" s="5"/>
      <c r="Q16" s="5"/>
      <c r="R16" s="5"/>
      <c r="S16" s="5"/>
      <c r="T16" s="5"/>
      <c r="U16" s="5"/>
      <c r="V16" s="5"/>
      <c r="W16" s="5"/>
      <c r="X16" s="5"/>
      <c r="Y16" s="5"/>
      <c r="Z16" s="5"/>
    </row>
    <row r="17" spans="1:26" s="3" customFormat="1" ht="15" customHeight="1" x14ac:dyDescent="0.2">
      <c r="A17" s="410"/>
      <c r="B17" s="410"/>
      <c r="C17" s="410"/>
      <c r="D17" s="410"/>
      <c r="E17" s="410"/>
      <c r="F17" s="410"/>
      <c r="G17" s="410"/>
      <c r="H17" s="410"/>
      <c r="I17" s="410"/>
      <c r="J17" s="410"/>
      <c r="K17" s="410"/>
      <c r="L17" s="410"/>
      <c r="M17" s="410"/>
      <c r="N17" s="410"/>
      <c r="O17" s="410"/>
      <c r="P17" s="4"/>
      <c r="Q17" s="4"/>
      <c r="R17" s="4"/>
      <c r="S17" s="4"/>
      <c r="T17" s="4"/>
      <c r="U17" s="4"/>
      <c r="V17" s="4"/>
      <c r="W17" s="4"/>
    </row>
    <row r="18" spans="1:26" s="3" customFormat="1" ht="91.5" customHeight="1" x14ac:dyDescent="0.2">
      <c r="A18" s="447" t="s">
        <v>387</v>
      </c>
      <c r="B18" s="447"/>
      <c r="C18" s="447"/>
      <c r="D18" s="447"/>
      <c r="E18" s="447"/>
      <c r="F18" s="447"/>
      <c r="G18" s="447"/>
      <c r="H18" s="447"/>
      <c r="I18" s="447"/>
      <c r="J18" s="447"/>
      <c r="K18" s="447"/>
      <c r="L18" s="447"/>
      <c r="M18" s="447"/>
      <c r="N18" s="447"/>
      <c r="O18" s="447"/>
      <c r="P18" s="6"/>
      <c r="Q18" s="6"/>
      <c r="R18" s="6"/>
      <c r="S18" s="6"/>
      <c r="T18" s="6"/>
      <c r="U18" s="6"/>
      <c r="V18" s="6"/>
      <c r="W18" s="6"/>
      <c r="X18" s="6"/>
      <c r="Y18" s="6"/>
      <c r="Z18" s="6"/>
    </row>
    <row r="19" spans="1:26" s="3" customFormat="1" ht="78" customHeight="1" x14ac:dyDescent="0.2">
      <c r="A19" s="413" t="s">
        <v>3</v>
      </c>
      <c r="B19" s="413" t="s">
        <v>82</v>
      </c>
      <c r="C19" s="413" t="s">
        <v>81</v>
      </c>
      <c r="D19" s="413" t="s">
        <v>73</v>
      </c>
      <c r="E19" s="448" t="s">
        <v>80</v>
      </c>
      <c r="F19" s="449"/>
      <c r="G19" s="449"/>
      <c r="H19" s="449"/>
      <c r="I19" s="450"/>
      <c r="J19" s="413" t="s">
        <v>79</v>
      </c>
      <c r="K19" s="413"/>
      <c r="L19" s="413"/>
      <c r="M19" s="413"/>
      <c r="N19" s="413"/>
      <c r="O19" s="413"/>
      <c r="P19" s="4"/>
      <c r="Q19" s="4"/>
      <c r="R19" s="4"/>
      <c r="S19" s="4"/>
      <c r="T19" s="4"/>
      <c r="U19" s="4"/>
      <c r="V19" s="4"/>
      <c r="W19" s="4"/>
    </row>
    <row r="20" spans="1:26" s="3" customFormat="1" ht="51" customHeight="1" x14ac:dyDescent="0.2">
      <c r="A20" s="413"/>
      <c r="B20" s="413"/>
      <c r="C20" s="413"/>
      <c r="D20" s="413"/>
      <c r="E20" s="40" t="s">
        <v>78</v>
      </c>
      <c r="F20" s="40" t="s">
        <v>77</v>
      </c>
      <c r="G20" s="40" t="s">
        <v>76</v>
      </c>
      <c r="H20" s="40" t="s">
        <v>75</v>
      </c>
      <c r="I20" s="40" t="s">
        <v>74</v>
      </c>
      <c r="J20" s="40">
        <v>2017</v>
      </c>
      <c r="K20" s="40">
        <v>2018</v>
      </c>
      <c r="L20" s="199">
        <v>2019</v>
      </c>
      <c r="M20" s="199">
        <v>2020</v>
      </c>
      <c r="N20" s="199">
        <v>2021</v>
      </c>
      <c r="O20" s="199">
        <v>2022</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207" t="s">
        <v>62</v>
      </c>
      <c r="B22" s="201" t="s">
        <v>458</v>
      </c>
      <c r="C22" s="202" t="s">
        <v>425</v>
      </c>
      <c r="D22" s="202" t="s">
        <v>425</v>
      </c>
      <c r="E22" s="202" t="s">
        <v>425</v>
      </c>
      <c r="F22" s="202" t="s">
        <v>425</v>
      </c>
      <c r="G22" s="202" t="s">
        <v>425</v>
      </c>
      <c r="H22" s="202" t="s">
        <v>425</v>
      </c>
      <c r="I22" s="202" t="s">
        <v>425</v>
      </c>
      <c r="J22" s="202" t="s">
        <v>425</v>
      </c>
      <c r="K22" s="202" t="s">
        <v>425</v>
      </c>
      <c r="L22" s="202" t="s">
        <v>425</v>
      </c>
      <c r="M22" s="202" t="s">
        <v>425</v>
      </c>
      <c r="N22" s="202" t="s">
        <v>425</v>
      </c>
      <c r="O22" s="202" t="s">
        <v>425</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R62"/>
  <sheetViews>
    <sheetView view="pageBreakPreview" topLeftCell="B22" zoomScaleSheetLayoutView="100" workbookViewId="0">
      <selection activeCell="B58" sqref="B58:M62"/>
    </sheetView>
  </sheetViews>
  <sheetFormatPr defaultRowHeight="15" x14ac:dyDescent="0.25"/>
  <cols>
    <col min="1" max="1" width="4.42578125" style="332" customWidth="1"/>
    <col min="2" max="2" width="49" style="331" customWidth="1"/>
    <col min="3" max="3" width="16.42578125" style="332" customWidth="1"/>
    <col min="4" max="4" width="13.28515625" style="332" customWidth="1"/>
    <col min="5" max="5" width="11.5703125" style="332" customWidth="1"/>
    <col min="6" max="6" width="12" style="332" customWidth="1"/>
    <col min="7" max="7" width="10.28515625" style="332" customWidth="1"/>
    <col min="8" max="8" width="9.7109375" style="332" customWidth="1"/>
    <col min="9" max="13" width="9.140625" style="332"/>
    <col min="14" max="14" width="15.5703125" style="332" customWidth="1"/>
    <col min="15" max="16384" width="9.140625" style="332"/>
  </cols>
  <sheetData>
    <row r="1" spans="2:18" s="321" customFormat="1" ht="18.75" customHeight="1" x14ac:dyDescent="0.2">
      <c r="B1" s="320"/>
      <c r="H1" s="322"/>
    </row>
    <row r="2" spans="2:18" s="321" customFormat="1" ht="18.75" customHeight="1" x14ac:dyDescent="0.3">
      <c r="B2" s="320"/>
      <c r="H2" s="323"/>
    </row>
    <row r="3" spans="2:18" s="321" customFormat="1" ht="18.75" x14ac:dyDescent="0.3">
      <c r="B3" s="324"/>
      <c r="H3" s="323"/>
    </row>
    <row r="4" spans="2:18" s="321" customFormat="1" ht="15.75" x14ac:dyDescent="0.2">
      <c r="B4" s="324"/>
    </row>
    <row r="5" spans="2:18" s="321" customFormat="1" ht="18.75" customHeight="1" x14ac:dyDescent="0.2">
      <c r="B5" s="452" t="s">
        <v>834</v>
      </c>
      <c r="C5" s="452"/>
      <c r="D5" s="452"/>
      <c r="E5" s="452"/>
      <c r="F5" s="452"/>
      <c r="G5" s="452"/>
      <c r="H5" s="452"/>
      <c r="I5" s="452"/>
      <c r="J5" s="452"/>
      <c r="K5" s="452"/>
      <c r="L5" s="452"/>
      <c r="M5" s="452"/>
      <c r="N5" s="452"/>
      <c r="O5" s="452"/>
      <c r="P5" s="452"/>
      <c r="Q5" s="325"/>
      <c r="R5" s="325"/>
    </row>
    <row r="6" spans="2:18" s="321" customFormat="1" ht="15.75" x14ac:dyDescent="0.2">
      <c r="B6" s="324"/>
    </row>
    <row r="7" spans="2:18" s="321" customFormat="1" ht="18.75" x14ac:dyDescent="0.2">
      <c r="B7" s="453" t="s">
        <v>7</v>
      </c>
      <c r="C7" s="453"/>
      <c r="D7" s="453"/>
      <c r="E7" s="453"/>
      <c r="F7" s="453"/>
      <c r="G7" s="453"/>
      <c r="H7" s="453"/>
      <c r="I7" s="453"/>
      <c r="J7" s="453"/>
      <c r="K7" s="453"/>
      <c r="L7" s="453"/>
      <c r="M7" s="453"/>
      <c r="N7" s="453"/>
      <c r="O7" s="453"/>
    </row>
    <row r="8" spans="2:18" s="321" customFormat="1" ht="18.75" x14ac:dyDescent="0.2">
      <c r="B8" s="326"/>
    </row>
    <row r="9" spans="2:18" s="321" customFormat="1" ht="18.75" customHeight="1" x14ac:dyDescent="0.2">
      <c r="B9" s="454" t="s">
        <v>444</v>
      </c>
      <c r="C9" s="454"/>
      <c r="D9" s="454"/>
      <c r="E9" s="454"/>
      <c r="F9" s="454"/>
      <c r="G9" s="454"/>
      <c r="H9" s="454"/>
      <c r="I9" s="454"/>
      <c r="J9" s="454"/>
      <c r="K9" s="454"/>
      <c r="L9" s="454"/>
      <c r="M9" s="454"/>
      <c r="N9" s="454"/>
      <c r="O9" s="454"/>
      <c r="P9" s="454"/>
    </row>
    <row r="10" spans="2:18" s="321" customFormat="1" ht="18.75" customHeight="1" x14ac:dyDescent="0.2">
      <c r="B10" s="451" t="s">
        <v>6</v>
      </c>
      <c r="C10" s="451"/>
      <c r="D10" s="451"/>
      <c r="E10" s="451"/>
      <c r="F10" s="451"/>
      <c r="G10" s="451"/>
      <c r="H10" s="451"/>
      <c r="I10" s="451"/>
      <c r="J10" s="451"/>
      <c r="K10" s="451"/>
      <c r="L10" s="451"/>
      <c r="M10" s="451"/>
      <c r="N10" s="451"/>
      <c r="O10" s="451"/>
    </row>
    <row r="11" spans="2:18" s="321" customFormat="1" ht="18.75" x14ac:dyDescent="0.2">
      <c r="B11" s="326"/>
    </row>
    <row r="12" spans="2:18" s="321" customFormat="1" ht="18.75" customHeight="1" x14ac:dyDescent="0.2">
      <c r="B12" s="453" t="str">
        <f>'1.Титульный лист'!A12</f>
        <v>L_ 2022_14_Ц_6</v>
      </c>
      <c r="C12" s="453"/>
      <c r="D12" s="453"/>
      <c r="E12" s="453"/>
      <c r="F12" s="453"/>
      <c r="G12" s="453"/>
      <c r="H12" s="453"/>
      <c r="I12" s="453"/>
      <c r="J12" s="453"/>
      <c r="K12" s="453"/>
      <c r="L12" s="453"/>
      <c r="M12" s="453"/>
      <c r="N12" s="453"/>
      <c r="O12" s="453"/>
      <c r="P12" s="453"/>
    </row>
    <row r="13" spans="2:18" s="321" customFormat="1" ht="18.75" customHeight="1" x14ac:dyDescent="0.2">
      <c r="B13" s="451" t="s">
        <v>5</v>
      </c>
      <c r="C13" s="451"/>
      <c r="D13" s="451"/>
      <c r="E13" s="451"/>
      <c r="F13" s="451"/>
      <c r="G13" s="451"/>
      <c r="H13" s="451"/>
      <c r="I13" s="451"/>
      <c r="J13" s="451"/>
      <c r="K13" s="451"/>
      <c r="L13" s="451"/>
      <c r="M13" s="451"/>
      <c r="N13" s="451"/>
      <c r="O13" s="451"/>
      <c r="P13" s="451"/>
    </row>
    <row r="14" spans="2:18" s="328" customFormat="1" ht="15.75" customHeight="1" x14ac:dyDescent="0.2">
      <c r="B14" s="327"/>
    </row>
    <row r="15" spans="2:18" s="329" customFormat="1" ht="51" customHeight="1" x14ac:dyDescent="0.2">
      <c r="B15" s="456" t="str">
        <f>'1.Титульный лист'!A15</f>
        <v>Строительство 2КЛ-10 кВ КТП-10/0,4/400 кВа проходного типа для для разгрузки существующей сети в н.п. Булгаково по ул. Медовая.</v>
      </c>
      <c r="C15" s="456"/>
      <c r="D15" s="456"/>
      <c r="E15" s="456"/>
      <c r="F15" s="456"/>
      <c r="G15" s="456"/>
      <c r="H15" s="456"/>
      <c r="I15" s="456"/>
      <c r="J15" s="456"/>
      <c r="K15" s="456"/>
      <c r="L15" s="456"/>
      <c r="M15" s="456"/>
      <c r="N15" s="456"/>
      <c r="O15" s="456"/>
    </row>
    <row r="16" spans="2:18" s="329" customFormat="1" ht="15" customHeight="1" x14ac:dyDescent="0.2">
      <c r="B16" s="451" t="s">
        <v>4</v>
      </c>
      <c r="C16" s="451"/>
      <c r="D16" s="451"/>
      <c r="E16" s="451"/>
      <c r="F16" s="451"/>
      <c r="G16" s="451"/>
      <c r="H16" s="451"/>
      <c r="I16" s="451"/>
      <c r="J16" s="451"/>
      <c r="K16" s="451"/>
      <c r="L16" s="451"/>
      <c r="M16" s="451"/>
      <c r="N16" s="451"/>
      <c r="O16" s="451"/>
    </row>
    <row r="17" spans="2:15" s="329" customFormat="1" ht="15" customHeight="1" x14ac:dyDescent="0.2">
      <c r="B17" s="330"/>
    </row>
    <row r="18" spans="2:15" s="329" customFormat="1" ht="15" customHeight="1" x14ac:dyDescent="0.2">
      <c r="B18" s="454" t="s">
        <v>835</v>
      </c>
      <c r="C18" s="454"/>
      <c r="D18" s="454"/>
      <c r="E18" s="454"/>
      <c r="F18" s="454"/>
      <c r="G18" s="454"/>
      <c r="H18" s="454"/>
      <c r="I18" s="454"/>
      <c r="J18" s="454"/>
      <c r="K18" s="454"/>
      <c r="L18" s="454"/>
      <c r="M18" s="454"/>
      <c r="N18" s="454"/>
      <c r="O18" s="454"/>
    </row>
    <row r="19" spans="2:15" ht="18.75" x14ac:dyDescent="0.25">
      <c r="E19" s="333"/>
      <c r="F19" s="333"/>
      <c r="G19" s="333"/>
      <c r="H19" s="322"/>
    </row>
    <row r="20" spans="2:15" ht="15.75" x14ac:dyDescent="0.25">
      <c r="B20" s="334"/>
      <c r="C20" s="335"/>
      <c r="D20" s="336"/>
      <c r="E20" s="335"/>
      <c r="F20" s="335"/>
      <c r="G20" s="335"/>
      <c r="H20" s="335"/>
      <c r="I20" s="335"/>
    </row>
    <row r="21" spans="2:15" ht="14.25" customHeight="1" x14ac:dyDescent="0.25">
      <c r="B21" s="337" t="s">
        <v>249</v>
      </c>
      <c r="C21" s="338" t="s">
        <v>1</v>
      </c>
      <c r="D21" s="339"/>
      <c r="E21" s="340"/>
      <c r="F21" s="340"/>
      <c r="G21" s="340"/>
      <c r="H21" s="340"/>
      <c r="I21" s="341"/>
    </row>
    <row r="22" spans="2:15" ht="18.75" customHeight="1" x14ac:dyDescent="0.25">
      <c r="B22" s="342" t="s">
        <v>836</v>
      </c>
      <c r="C22" s="343">
        <f>'1.Титульный лист'!C47/1.2</f>
        <v>3.0710470000000001</v>
      </c>
      <c r="D22" s="344"/>
      <c r="E22" s="344"/>
      <c r="F22" s="344"/>
      <c r="G22" s="344"/>
      <c r="H22" s="344"/>
      <c r="I22" s="344"/>
      <c r="J22" s="344"/>
      <c r="K22" s="344"/>
      <c r="L22" s="344"/>
      <c r="M22" s="344"/>
    </row>
    <row r="23" spans="2:15" ht="22.5" customHeight="1" x14ac:dyDescent="0.25">
      <c r="B23" s="342" t="s">
        <v>837</v>
      </c>
      <c r="C23" s="343">
        <f>C22*0.012</f>
        <v>3.6852564000000004E-2</v>
      </c>
      <c r="D23" s="344"/>
      <c r="E23" s="344"/>
      <c r="F23" s="344"/>
      <c r="G23" s="344"/>
      <c r="H23" s="344"/>
      <c r="I23" s="344"/>
      <c r="J23" s="344"/>
      <c r="K23" s="344"/>
      <c r="L23" s="344"/>
      <c r="M23" s="344"/>
    </row>
    <row r="24" spans="2:15" ht="17.25" customHeight="1" x14ac:dyDescent="0.25">
      <c r="B24" s="342" t="s">
        <v>838</v>
      </c>
      <c r="C24" s="343">
        <f>C22*0.014</f>
        <v>4.2994658000000005E-2</v>
      </c>
      <c r="D24" s="344"/>
      <c r="E24" s="344"/>
      <c r="F24" s="344"/>
      <c r="G24" s="344"/>
      <c r="H24" s="344"/>
      <c r="I24" s="344"/>
      <c r="J24" s="344"/>
      <c r="K24" s="344"/>
      <c r="L24" s="344"/>
      <c r="M24" s="344"/>
    </row>
    <row r="25" spans="2:15" ht="17.25" customHeight="1" x14ac:dyDescent="0.25">
      <c r="B25" s="342" t="s">
        <v>248</v>
      </c>
      <c r="C25" s="345">
        <f>VLOOKUP('[2]1. сводные данные'!C$22:E$22,'[2]аналитика эк. эф. (скрытый)'!B$6:L$27,7,0)</f>
        <v>12</v>
      </c>
      <c r="D25" s="344"/>
      <c r="E25" s="344"/>
      <c r="F25" s="344"/>
      <c r="G25" s="344"/>
      <c r="H25" s="344"/>
      <c r="I25" s="344"/>
      <c r="J25" s="344"/>
      <c r="K25" s="344"/>
      <c r="L25" s="344"/>
      <c r="M25" s="344"/>
    </row>
    <row r="26" spans="2:15" ht="17.25" customHeight="1" x14ac:dyDescent="0.25">
      <c r="B26" s="342" t="s">
        <v>839</v>
      </c>
      <c r="C26" s="343">
        <v>0</v>
      </c>
      <c r="D26" s="344"/>
      <c r="E26" s="344"/>
      <c r="F26" s="344"/>
      <c r="G26" s="344"/>
      <c r="H26" s="344"/>
      <c r="I26" s="344"/>
      <c r="J26" s="344"/>
      <c r="K26" s="344"/>
      <c r="L26" s="344"/>
      <c r="M26" s="344"/>
    </row>
    <row r="27" spans="2:15" ht="17.25" customHeight="1" x14ac:dyDescent="0.25">
      <c r="B27" s="342" t="s">
        <v>247</v>
      </c>
      <c r="C27" s="346">
        <v>1</v>
      </c>
      <c r="D27" s="344"/>
      <c r="E27" s="344"/>
      <c r="F27" s="344"/>
      <c r="G27" s="344"/>
      <c r="H27" s="344"/>
      <c r="I27" s="344"/>
      <c r="J27" s="344"/>
      <c r="K27" s="344"/>
      <c r="L27" s="344"/>
      <c r="M27" s="344"/>
    </row>
    <row r="28" spans="2:15" ht="21" customHeight="1" x14ac:dyDescent="0.25">
      <c r="B28" s="342" t="s">
        <v>246</v>
      </c>
      <c r="C28" s="347">
        <v>0.03</v>
      </c>
      <c r="D28" s="348"/>
      <c r="E28" s="344"/>
      <c r="F28" s="344"/>
      <c r="G28" s="344"/>
      <c r="H28" s="344"/>
      <c r="I28" s="344"/>
      <c r="J28" s="344"/>
      <c r="K28" s="344"/>
      <c r="L28" s="344"/>
      <c r="M28" s="344"/>
    </row>
    <row r="29" spans="2:15" s="352" customFormat="1" ht="21" customHeight="1" x14ac:dyDescent="0.25">
      <c r="B29" s="349"/>
      <c r="C29" s="350"/>
      <c r="D29" s="351"/>
      <c r="E29" s="351"/>
      <c r="F29" s="351"/>
      <c r="G29" s="351"/>
      <c r="H29" s="351"/>
      <c r="I29" s="351"/>
      <c r="J29" s="351"/>
      <c r="K29" s="351"/>
      <c r="L29" s="351"/>
      <c r="M29" s="351"/>
    </row>
    <row r="30" spans="2:15" ht="15.75" customHeight="1" x14ac:dyDescent="0.25">
      <c r="B30" s="353" t="s">
        <v>840</v>
      </c>
      <c r="C30" s="354"/>
      <c r="D30" s="354">
        <v>2022</v>
      </c>
      <c r="E30" s="354">
        <v>2023</v>
      </c>
      <c r="F30" s="354">
        <v>2024</v>
      </c>
      <c r="G30" s="354">
        <v>2025</v>
      </c>
      <c r="H30" s="354">
        <v>2026</v>
      </c>
      <c r="I30" s="354">
        <v>2027</v>
      </c>
      <c r="J30" s="354">
        <v>2028</v>
      </c>
      <c r="K30" s="354">
        <v>2029</v>
      </c>
      <c r="L30" s="354">
        <v>2030</v>
      </c>
      <c r="M30" s="354">
        <v>2031</v>
      </c>
    </row>
    <row r="31" spans="2:15" ht="12" customHeight="1" x14ac:dyDescent="0.25">
      <c r="B31" s="342" t="s">
        <v>245</v>
      </c>
      <c r="C31" s="355"/>
      <c r="D31" s="343">
        <v>1</v>
      </c>
      <c r="E31" s="343">
        <v>1.0349999999999999</v>
      </c>
      <c r="F31" s="343">
        <v>1.034</v>
      </c>
      <c r="G31" s="343">
        <v>1.04</v>
      </c>
      <c r="H31" s="343">
        <v>1.04</v>
      </c>
      <c r="I31" s="343">
        <v>1.04</v>
      </c>
      <c r="J31" s="343">
        <v>1.04</v>
      </c>
      <c r="K31" s="343">
        <v>1.04</v>
      </c>
      <c r="L31" s="343">
        <v>1.04</v>
      </c>
      <c r="M31" s="343">
        <v>1.04</v>
      </c>
    </row>
    <row r="32" spans="2:15" ht="12" customHeight="1" x14ac:dyDescent="0.25">
      <c r="B32" s="342" t="s">
        <v>244</v>
      </c>
      <c r="C32" s="355"/>
      <c r="D32" s="343">
        <f>D31</f>
        <v>1</v>
      </c>
      <c r="E32" s="343">
        <f>E31</f>
        <v>1.0349999999999999</v>
      </c>
      <c r="F32" s="343">
        <f>E32*F31</f>
        <v>1.07019</v>
      </c>
      <c r="G32" s="343">
        <f>F32*G31</f>
        <v>1.1129975999999999</v>
      </c>
      <c r="H32" s="343">
        <f t="shared" ref="H32:L32" si="0">G32*H31</f>
        <v>1.1575175039999999</v>
      </c>
      <c r="I32" s="343">
        <f t="shared" si="0"/>
        <v>1.2038182041599998</v>
      </c>
      <c r="J32" s="343">
        <f t="shared" si="0"/>
        <v>1.2519709323263999</v>
      </c>
      <c r="K32" s="343">
        <f t="shared" si="0"/>
        <v>1.302049769619456</v>
      </c>
      <c r="L32" s="343">
        <f t="shared" si="0"/>
        <v>1.3541317604042342</v>
      </c>
      <c r="M32" s="343">
        <f>L32*M31</f>
        <v>1.4082970308204037</v>
      </c>
    </row>
    <row r="33" spans="2:16" ht="10.5" customHeight="1" x14ac:dyDescent="0.25">
      <c r="B33" s="349"/>
      <c r="C33" s="356"/>
      <c r="D33" s="351"/>
      <c r="E33" s="357"/>
      <c r="F33" s="357"/>
      <c r="G33" s="358"/>
    </row>
    <row r="34" spans="2:16" ht="18.75" customHeight="1" x14ac:dyDescent="0.25">
      <c r="B34" s="359" t="s">
        <v>841</v>
      </c>
      <c r="C34" s="360" t="s">
        <v>842</v>
      </c>
      <c r="D34" s="360">
        <f t="shared" ref="D34:M34" si="1">D30</f>
        <v>2022</v>
      </c>
      <c r="E34" s="360">
        <f t="shared" si="1"/>
        <v>2023</v>
      </c>
      <c r="F34" s="354">
        <f t="shared" si="1"/>
        <v>2024</v>
      </c>
      <c r="G34" s="354">
        <f t="shared" si="1"/>
        <v>2025</v>
      </c>
      <c r="H34" s="354">
        <f t="shared" si="1"/>
        <v>2026</v>
      </c>
      <c r="I34" s="354">
        <f t="shared" si="1"/>
        <v>2027</v>
      </c>
      <c r="J34" s="354">
        <f t="shared" si="1"/>
        <v>2028</v>
      </c>
      <c r="K34" s="354">
        <f t="shared" si="1"/>
        <v>2029</v>
      </c>
      <c r="L34" s="354">
        <f t="shared" si="1"/>
        <v>2030</v>
      </c>
      <c r="M34" s="354">
        <f t="shared" si="1"/>
        <v>2031</v>
      </c>
    </row>
    <row r="35" spans="2:16" s="367" customFormat="1" ht="21" customHeight="1" x14ac:dyDescent="0.25">
      <c r="B35" s="361" t="s">
        <v>843</v>
      </c>
      <c r="C35" s="362" t="s">
        <v>844</v>
      </c>
      <c r="D35" s="363">
        <f>C22*0.14</f>
        <v>0.42994658000000008</v>
      </c>
      <c r="E35" s="364">
        <f>$D$35*E32</f>
        <v>0.44499471030000004</v>
      </c>
      <c r="F35" s="364">
        <f>$D$35*F32</f>
        <v>0.46012453045020008</v>
      </c>
      <c r="G35" s="364">
        <f t="shared" ref="G35:M35" si="2">$D$35*G32</f>
        <v>0.47852951166820806</v>
      </c>
      <c r="H35" s="364">
        <f>$D$35*H32</f>
        <v>0.49767069213493637</v>
      </c>
      <c r="I35" s="364">
        <f t="shared" si="2"/>
        <v>0.51757751982033384</v>
      </c>
      <c r="J35" s="364">
        <f t="shared" si="2"/>
        <v>0.53828062061314719</v>
      </c>
      <c r="K35" s="364">
        <f t="shared" si="2"/>
        <v>0.55981184543767304</v>
      </c>
      <c r="L35" s="364">
        <f t="shared" si="2"/>
        <v>0.58220431925518001</v>
      </c>
      <c r="M35" s="364">
        <f t="shared" si="2"/>
        <v>0.60549249202538724</v>
      </c>
      <c r="N35" s="365"/>
      <c r="O35" s="366"/>
      <c r="P35" s="366"/>
    </row>
    <row r="36" spans="2:16" s="369" customFormat="1" ht="18.75" customHeight="1" x14ac:dyDescent="0.25">
      <c r="B36" s="368" t="s">
        <v>845</v>
      </c>
      <c r="C36" s="362" t="s">
        <v>844</v>
      </c>
      <c r="D36" s="363">
        <f>SUM(D37:D39)</f>
        <v>3.6852564000000004E-2</v>
      </c>
      <c r="E36" s="363">
        <f t="shared" ref="E36:M36" si="3">SUM(E37:E39)</f>
        <v>3.8142403740000004E-2</v>
      </c>
      <c r="F36" s="363">
        <f t="shared" si="3"/>
        <v>3.9439245467160003E-2</v>
      </c>
      <c r="G36" s="363">
        <f t="shared" si="3"/>
        <v>4.10168152858464E-2</v>
      </c>
      <c r="H36" s="363">
        <f t="shared" si="3"/>
        <v>4.2657487897280258E-2</v>
      </c>
      <c r="I36" s="363">
        <f t="shared" si="3"/>
        <v>4.4363787413171464E-2</v>
      </c>
      <c r="J36" s="363">
        <f t="shared" si="3"/>
        <v>4.6138338909698325E-2</v>
      </c>
      <c r="K36" s="363">
        <f t="shared" si="3"/>
        <v>4.7983872466086264E-2</v>
      </c>
      <c r="L36" s="363">
        <f t="shared" si="3"/>
        <v>4.9903227364729713E-2</v>
      </c>
      <c r="M36" s="363">
        <f t="shared" si="3"/>
        <v>5.1899356459318903E-2</v>
      </c>
    </row>
    <row r="37" spans="2:16" s="369" customFormat="1" ht="18.75" customHeight="1" x14ac:dyDescent="0.25">
      <c r="B37" s="342" t="s">
        <v>846</v>
      </c>
      <c r="C37" s="362" t="s">
        <v>844</v>
      </c>
      <c r="D37" s="343">
        <f>C23</f>
        <v>3.6852564000000004E-2</v>
      </c>
      <c r="E37" s="343">
        <f>$D$37*E32</f>
        <v>3.8142403740000004E-2</v>
      </c>
      <c r="F37" s="343">
        <f t="shared" ref="F37:M37" si="4">$D$37*F32</f>
        <v>3.9439245467160003E-2</v>
      </c>
      <c r="G37" s="343">
        <f t="shared" si="4"/>
        <v>4.10168152858464E-2</v>
      </c>
      <c r="H37" s="343">
        <f t="shared" si="4"/>
        <v>4.2657487897280258E-2</v>
      </c>
      <c r="I37" s="343">
        <f t="shared" si="4"/>
        <v>4.4363787413171464E-2</v>
      </c>
      <c r="J37" s="343">
        <f t="shared" si="4"/>
        <v>4.6138338909698325E-2</v>
      </c>
      <c r="K37" s="343">
        <f t="shared" si="4"/>
        <v>4.7983872466086264E-2</v>
      </c>
      <c r="L37" s="343">
        <f t="shared" si="4"/>
        <v>4.9903227364729713E-2</v>
      </c>
      <c r="M37" s="343">
        <f t="shared" si="4"/>
        <v>5.1899356459318903E-2</v>
      </c>
    </row>
    <row r="38" spans="2:16" ht="18.75" customHeight="1" x14ac:dyDescent="0.25">
      <c r="B38" s="342" t="s">
        <v>847</v>
      </c>
      <c r="C38" s="362" t="s">
        <v>844</v>
      </c>
      <c r="D38" s="343">
        <v>0</v>
      </c>
      <c r="E38" s="343">
        <f>$D$38*E32</f>
        <v>0</v>
      </c>
      <c r="F38" s="343">
        <f t="shared" ref="F38:M38" si="5">$D$38*F32</f>
        <v>0</v>
      </c>
      <c r="G38" s="343">
        <f t="shared" si="5"/>
        <v>0</v>
      </c>
      <c r="H38" s="343">
        <f t="shared" si="5"/>
        <v>0</v>
      </c>
      <c r="I38" s="343">
        <f t="shared" si="5"/>
        <v>0</v>
      </c>
      <c r="J38" s="343">
        <f t="shared" si="5"/>
        <v>0</v>
      </c>
      <c r="K38" s="343">
        <f t="shared" si="5"/>
        <v>0</v>
      </c>
      <c r="L38" s="343">
        <f t="shared" si="5"/>
        <v>0</v>
      </c>
      <c r="M38" s="343">
        <f t="shared" si="5"/>
        <v>0</v>
      </c>
    </row>
    <row r="39" spans="2:16" ht="15.75" customHeight="1" x14ac:dyDescent="0.25">
      <c r="B39" s="342" t="s">
        <v>848</v>
      </c>
      <c r="C39" s="362" t="s">
        <v>844</v>
      </c>
      <c r="D39" s="343">
        <f>C26</f>
        <v>0</v>
      </c>
      <c r="E39" s="343">
        <f>D39*E32</f>
        <v>0</v>
      </c>
      <c r="F39" s="343">
        <f t="shared" ref="F39:M39" si="6">E39*F32</f>
        <v>0</v>
      </c>
      <c r="G39" s="343">
        <f t="shared" si="6"/>
        <v>0</v>
      </c>
      <c r="H39" s="343">
        <f t="shared" si="6"/>
        <v>0</v>
      </c>
      <c r="I39" s="343">
        <f t="shared" si="6"/>
        <v>0</v>
      </c>
      <c r="J39" s="343">
        <f t="shared" si="6"/>
        <v>0</v>
      </c>
      <c r="K39" s="343">
        <f t="shared" si="6"/>
        <v>0</v>
      </c>
      <c r="L39" s="343">
        <f t="shared" si="6"/>
        <v>0</v>
      </c>
      <c r="M39" s="343">
        <f t="shared" si="6"/>
        <v>0</v>
      </c>
    </row>
    <row r="40" spans="2:16" ht="27.75" customHeight="1" x14ac:dyDescent="0.25">
      <c r="B40" s="370" t="s">
        <v>849</v>
      </c>
      <c r="C40" s="362" t="s">
        <v>844</v>
      </c>
      <c r="D40" s="371">
        <f>D35-D36</f>
        <v>0.39309401600000005</v>
      </c>
      <c r="E40" s="363">
        <f t="shared" ref="E40:M40" si="7">E35-E36</f>
        <v>0.40685230656000004</v>
      </c>
      <c r="F40" s="363">
        <f t="shared" si="7"/>
        <v>0.42068528498304009</v>
      </c>
      <c r="G40" s="363">
        <f t="shared" si="7"/>
        <v>0.43751269638236168</v>
      </c>
      <c r="H40" s="363">
        <f t="shared" si="7"/>
        <v>0.45501320423765612</v>
      </c>
      <c r="I40" s="363">
        <f t="shared" si="7"/>
        <v>0.47321373240716236</v>
      </c>
      <c r="J40" s="363">
        <f t="shared" si="7"/>
        <v>0.49214228170344887</v>
      </c>
      <c r="K40" s="363">
        <f t="shared" si="7"/>
        <v>0.51182797297158678</v>
      </c>
      <c r="L40" s="363">
        <f t="shared" si="7"/>
        <v>0.53230109189045027</v>
      </c>
      <c r="M40" s="363">
        <f t="shared" si="7"/>
        <v>0.55359313556606837</v>
      </c>
    </row>
    <row r="41" spans="2:16" ht="20.25" customHeight="1" x14ac:dyDescent="0.25">
      <c r="B41" s="372"/>
      <c r="C41" s="373"/>
      <c r="D41" s="374"/>
      <c r="E41" s="375"/>
      <c r="F41" s="375"/>
      <c r="G41" s="376"/>
    </row>
    <row r="42" spans="2:16" ht="15" customHeight="1" x14ac:dyDescent="0.25">
      <c r="B42" s="457" t="s">
        <v>850</v>
      </c>
      <c r="C42" s="459" t="s">
        <v>842</v>
      </c>
      <c r="D42" s="461" t="s">
        <v>851</v>
      </c>
      <c r="E42" s="461"/>
      <c r="F42" s="461"/>
      <c r="G42" s="461"/>
      <c r="H42" s="461"/>
      <c r="I42" s="461"/>
      <c r="J42" s="461"/>
      <c r="K42" s="461"/>
      <c r="L42" s="461"/>
      <c r="M42" s="461"/>
    </row>
    <row r="43" spans="2:16" ht="15" customHeight="1" x14ac:dyDescent="0.25">
      <c r="B43" s="458"/>
      <c r="C43" s="460"/>
      <c r="D43" s="354">
        <v>1</v>
      </c>
      <c r="E43" s="354">
        <v>2</v>
      </c>
      <c r="F43" s="354">
        <v>3</v>
      </c>
      <c r="G43" s="354">
        <v>4</v>
      </c>
      <c r="H43" s="354">
        <v>5</v>
      </c>
      <c r="I43" s="354">
        <v>6</v>
      </c>
      <c r="J43" s="354">
        <v>7</v>
      </c>
      <c r="K43" s="354">
        <v>8</v>
      </c>
      <c r="L43" s="354">
        <v>9</v>
      </c>
      <c r="M43" s="354">
        <v>10</v>
      </c>
    </row>
    <row r="44" spans="2:16" s="378" customFormat="1" ht="29.25" customHeight="1" x14ac:dyDescent="0.25">
      <c r="B44" s="368" t="s">
        <v>849</v>
      </c>
      <c r="C44" s="377" t="s">
        <v>844</v>
      </c>
      <c r="D44" s="343">
        <f>D40</f>
        <v>0.39309401600000005</v>
      </c>
      <c r="E44" s="343">
        <f t="shared" ref="E44:M44" si="8">E40</f>
        <v>0.40685230656000004</v>
      </c>
      <c r="F44" s="343">
        <f t="shared" si="8"/>
        <v>0.42068528498304009</v>
      </c>
      <c r="G44" s="343">
        <f t="shared" si="8"/>
        <v>0.43751269638236168</v>
      </c>
      <c r="H44" s="343">
        <f t="shared" si="8"/>
        <v>0.45501320423765612</v>
      </c>
      <c r="I44" s="343">
        <f t="shared" si="8"/>
        <v>0.47321373240716236</v>
      </c>
      <c r="J44" s="343">
        <f t="shared" si="8"/>
        <v>0.49214228170344887</v>
      </c>
      <c r="K44" s="343">
        <f t="shared" si="8"/>
        <v>0.51182797297158678</v>
      </c>
      <c r="L44" s="343">
        <f t="shared" si="8"/>
        <v>0.53230109189045027</v>
      </c>
      <c r="M44" s="343">
        <f t="shared" si="8"/>
        <v>0.55359313556606837</v>
      </c>
    </row>
    <row r="45" spans="2:16" s="378" customFormat="1" ht="21.75" customHeight="1" x14ac:dyDescent="0.25">
      <c r="B45" s="368" t="s">
        <v>852</v>
      </c>
      <c r="C45" s="345" t="s">
        <v>844</v>
      </c>
      <c r="D45" s="379">
        <f>-C22</f>
        <v>-3.0710470000000001</v>
      </c>
      <c r="E45" s="379">
        <f>-'[2]1. сводные данные'!M47</f>
        <v>0</v>
      </c>
      <c r="F45" s="343"/>
      <c r="G45" s="380"/>
      <c r="H45" s="381"/>
      <c r="I45" s="381"/>
      <c r="J45" s="381"/>
      <c r="K45" s="381"/>
      <c r="L45" s="381"/>
      <c r="M45" s="381"/>
    </row>
    <row r="46" spans="2:16" s="378" customFormat="1" ht="19.5" customHeight="1" x14ac:dyDescent="0.25">
      <c r="B46" s="368" t="s">
        <v>853</v>
      </c>
      <c r="C46" s="345" t="s">
        <v>844</v>
      </c>
      <c r="D46" s="343">
        <f>SUM(D44:D45)</f>
        <v>-2.677952984</v>
      </c>
      <c r="E46" s="343">
        <f t="shared" ref="E46:M46" si="9">SUM(E44:E45)</f>
        <v>0.40685230656000004</v>
      </c>
      <c r="F46" s="343">
        <f>SUM(F44:F45)</f>
        <v>0.42068528498304009</v>
      </c>
      <c r="G46" s="343">
        <f t="shared" si="9"/>
        <v>0.43751269638236168</v>
      </c>
      <c r="H46" s="343">
        <f t="shared" si="9"/>
        <v>0.45501320423765612</v>
      </c>
      <c r="I46" s="343">
        <f t="shared" si="9"/>
        <v>0.47321373240716236</v>
      </c>
      <c r="J46" s="343">
        <f t="shared" si="9"/>
        <v>0.49214228170344887</v>
      </c>
      <c r="K46" s="343">
        <f t="shared" si="9"/>
        <v>0.51182797297158678</v>
      </c>
      <c r="L46" s="343">
        <f t="shared" si="9"/>
        <v>0.53230109189045027</v>
      </c>
      <c r="M46" s="343">
        <f t="shared" si="9"/>
        <v>0.55359313556606837</v>
      </c>
    </row>
    <row r="47" spans="2:16" s="378" customFormat="1" ht="21" customHeight="1" x14ac:dyDescent="0.25">
      <c r="B47" s="368" t="s">
        <v>854</v>
      </c>
      <c r="C47" s="345" t="s">
        <v>844</v>
      </c>
      <c r="D47" s="343">
        <f>D46</f>
        <v>-2.677952984</v>
      </c>
      <c r="E47" s="343">
        <f>D47+E46</f>
        <v>-2.2711006774399998</v>
      </c>
      <c r="F47" s="343">
        <f>E47+F46</f>
        <v>-1.8504153924569597</v>
      </c>
      <c r="G47" s="343">
        <f t="shared" ref="G47:L47" si="10">F47+G46</f>
        <v>-1.4129026960745981</v>
      </c>
      <c r="H47" s="343">
        <f t="shared" si="10"/>
        <v>-0.95788949183694194</v>
      </c>
      <c r="I47" s="343">
        <f>H47+I46</f>
        <v>-0.48467575942977958</v>
      </c>
      <c r="J47" s="343">
        <f t="shared" si="10"/>
        <v>7.4665222736692849E-3</v>
      </c>
      <c r="K47" s="343">
        <f t="shared" si="10"/>
        <v>0.51929449524525606</v>
      </c>
      <c r="L47" s="343">
        <f t="shared" si="10"/>
        <v>1.0515955871357063</v>
      </c>
      <c r="M47" s="343">
        <f>L47+M46</f>
        <v>1.6051887227017747</v>
      </c>
    </row>
    <row r="48" spans="2:16" s="378" customFormat="1" ht="17.25" customHeight="1" x14ac:dyDescent="0.25">
      <c r="B48" s="342" t="s">
        <v>243</v>
      </c>
      <c r="C48" s="343"/>
      <c r="D48" s="343">
        <f>1/(1+$C$28)^(D43-1)</f>
        <v>1</v>
      </c>
      <c r="E48" s="343">
        <f>1/(1+$C$28)^(E43-1)</f>
        <v>0.970873786407767</v>
      </c>
      <c r="F48" s="343">
        <f t="shared" ref="F48:M48" si="11">1/(1+$C$28)^(F43-1)</f>
        <v>0.94259590913375435</v>
      </c>
      <c r="G48" s="343">
        <f t="shared" si="11"/>
        <v>0.91514165935315961</v>
      </c>
      <c r="H48" s="343">
        <f t="shared" si="11"/>
        <v>0.888487047915689</v>
      </c>
      <c r="I48" s="343">
        <f t="shared" si="11"/>
        <v>0.86260878438416411</v>
      </c>
      <c r="J48" s="343">
        <f t="shared" si="11"/>
        <v>0.83748425668365445</v>
      </c>
      <c r="K48" s="343">
        <f t="shared" si="11"/>
        <v>0.81309151134335378</v>
      </c>
      <c r="L48" s="343">
        <f t="shared" si="11"/>
        <v>0.78940923431393573</v>
      </c>
      <c r="M48" s="343">
        <f t="shared" si="11"/>
        <v>0.76641673234362695</v>
      </c>
    </row>
    <row r="49" spans="2:14" s="378" customFormat="1" ht="17.25" customHeight="1" x14ac:dyDescent="0.25">
      <c r="B49" s="368" t="s">
        <v>855</v>
      </c>
      <c r="C49" s="345" t="s">
        <v>844</v>
      </c>
      <c r="D49" s="343">
        <f>D46*D48</f>
        <v>-2.677952984</v>
      </c>
      <c r="E49" s="343">
        <f>E46*E48</f>
        <v>0.39500223937864082</v>
      </c>
      <c r="F49" s="343">
        <f t="shared" ref="F49:M49" si="12">F46*F48</f>
        <v>0.39653622865778121</v>
      </c>
      <c r="G49" s="343">
        <f t="shared" si="12"/>
        <v>0.40038609495542959</v>
      </c>
      <c r="H49" s="343">
        <f t="shared" si="12"/>
        <v>0.40427333859577358</v>
      </c>
      <c r="I49" s="343">
        <f t="shared" si="12"/>
        <v>0.40819832246563542</v>
      </c>
      <c r="J49" s="343">
        <f t="shared" si="12"/>
        <v>0.41216141297501058</v>
      </c>
      <c r="K49" s="343">
        <f t="shared" si="12"/>
        <v>0.41616298009127273</v>
      </c>
      <c r="L49" s="343">
        <f t="shared" si="12"/>
        <v>0.42020339737371232</v>
      </c>
      <c r="M49" s="343">
        <f t="shared" si="12"/>
        <v>0.42428304200840861</v>
      </c>
    </row>
    <row r="50" spans="2:14" s="378" customFormat="1" ht="27" customHeight="1" x14ac:dyDescent="0.25">
      <c r="B50" s="368" t="s">
        <v>856</v>
      </c>
      <c r="C50" s="345" t="s">
        <v>844</v>
      </c>
      <c r="D50" s="343">
        <f>D48*D47</f>
        <v>-2.677952984</v>
      </c>
      <c r="E50" s="343">
        <f>E48*E47</f>
        <v>-2.2049521140194175</v>
      </c>
      <c r="F50" s="343">
        <f t="shared" ref="F50:M50" si="13">F48*F47</f>
        <v>-1.7441939791280607</v>
      </c>
      <c r="G50" s="343">
        <f t="shared" si="13"/>
        <v>-1.2930061177902605</v>
      </c>
      <c r="H50" s="343">
        <f t="shared" si="13"/>
        <v>-0.85107240683166407</v>
      </c>
      <c r="I50" s="343">
        <f t="shared" si="13"/>
        <v>-0.41808556766219374</v>
      </c>
      <c r="J50" s="343">
        <f t="shared" si="13"/>
        <v>6.2530948563758702E-3</v>
      </c>
      <c r="K50" s="343">
        <f t="shared" si="13"/>
        <v>0.4222339459712493</v>
      </c>
      <c r="L50" s="343">
        <f t="shared" si="13"/>
        <v>0.83013926724871157</v>
      </c>
      <c r="M50" s="343">
        <f t="shared" si="13"/>
        <v>1.2302434956479344</v>
      </c>
    </row>
    <row r="51" spans="2:14" s="384" customFormat="1" ht="12.75" customHeight="1" x14ac:dyDescent="0.25">
      <c r="B51" s="382"/>
      <c r="C51" s="383"/>
      <c r="D51" s="383"/>
      <c r="E51" s="383"/>
      <c r="F51" s="383"/>
      <c r="G51" s="383"/>
      <c r="H51" s="383"/>
      <c r="I51" s="383"/>
      <c r="J51" s="383"/>
      <c r="K51" s="383"/>
      <c r="L51" s="383"/>
      <c r="M51" s="383"/>
    </row>
    <row r="52" spans="2:14" s="378" customFormat="1" ht="29.25" customHeight="1" x14ac:dyDescent="0.25">
      <c r="B52" s="385" t="s">
        <v>857</v>
      </c>
      <c r="C52" s="386" t="s">
        <v>842</v>
      </c>
      <c r="D52" s="386" t="s">
        <v>858</v>
      </c>
      <c r="E52" s="383"/>
      <c r="F52" s="383"/>
      <c r="G52" s="383"/>
      <c r="H52" s="383"/>
      <c r="I52" s="383"/>
      <c r="J52" s="383"/>
      <c r="K52" s="383"/>
      <c r="L52" s="383"/>
      <c r="M52" s="383"/>
      <c r="N52" s="384"/>
    </row>
    <row r="53" spans="2:14" s="378" customFormat="1" ht="18" customHeight="1" x14ac:dyDescent="0.25">
      <c r="B53" s="368" t="s">
        <v>859</v>
      </c>
      <c r="C53" s="345" t="s">
        <v>844</v>
      </c>
      <c r="D53" s="345">
        <f>SUM(D49:M49)</f>
        <v>0.99925407250166465</v>
      </c>
      <c r="E53" s="387"/>
      <c r="F53" s="387"/>
      <c r="G53" s="388"/>
      <c r="H53" s="384"/>
      <c r="I53" s="384"/>
      <c r="J53" s="384"/>
      <c r="K53" s="384"/>
      <c r="L53" s="384"/>
      <c r="M53" s="384"/>
      <c r="N53" s="384"/>
    </row>
    <row r="54" spans="2:14" s="378" customFormat="1" ht="16.5" customHeight="1" x14ac:dyDescent="0.25">
      <c r="B54" s="389" t="s">
        <v>242</v>
      </c>
      <c r="C54" s="346" t="s">
        <v>645</v>
      </c>
      <c r="D54" s="346">
        <f>IRR(D46:M46)</f>
        <v>9.9685044534684186E-2</v>
      </c>
      <c r="E54" s="387"/>
      <c r="F54" s="387"/>
      <c r="G54" s="388"/>
      <c r="H54" s="384"/>
      <c r="I54" s="384"/>
      <c r="J54" s="384"/>
      <c r="K54" s="384"/>
      <c r="L54" s="384"/>
      <c r="M54" s="384"/>
      <c r="N54" s="384"/>
    </row>
    <row r="55" spans="2:14" s="378" customFormat="1" x14ac:dyDescent="0.25">
      <c r="B55" s="389" t="s">
        <v>860</v>
      </c>
      <c r="C55" s="377" t="s">
        <v>861</v>
      </c>
      <c r="D55" s="377">
        <f>IF(M47&lt;0,"не окупается",(COUNTIF(D47:M47,"&lt;0")+1))</f>
        <v>7</v>
      </c>
      <c r="E55" s="387"/>
      <c r="F55" s="387"/>
      <c r="G55" s="390"/>
      <c r="H55" s="384"/>
      <c r="I55" s="384"/>
      <c r="J55" s="384"/>
      <c r="K55" s="384"/>
      <c r="L55" s="384"/>
      <c r="M55" s="384"/>
      <c r="N55" s="384"/>
    </row>
    <row r="56" spans="2:14" s="378" customFormat="1" ht="15.75" customHeight="1" x14ac:dyDescent="0.25">
      <c r="B56" s="368" t="s">
        <v>862</v>
      </c>
      <c r="C56" s="377" t="s">
        <v>861</v>
      </c>
      <c r="D56" s="377">
        <f>IF(M50&lt;0,"не окупается",(COUNTIF(D50:M50,"&lt;0")+1))</f>
        <v>7</v>
      </c>
      <c r="E56" s="387"/>
      <c r="F56" s="387"/>
      <c r="G56" s="391"/>
      <c r="H56" s="384"/>
      <c r="I56" s="384"/>
      <c r="J56" s="384"/>
      <c r="K56" s="384"/>
      <c r="L56" s="384"/>
      <c r="M56" s="384"/>
      <c r="N56" s="384"/>
    </row>
    <row r="57" spans="2:14" ht="13.5" customHeight="1" x14ac:dyDescent="0.25">
      <c r="B57" s="392"/>
      <c r="C57" s="376"/>
      <c r="D57" s="376"/>
      <c r="E57" s="376"/>
      <c r="F57" s="376"/>
      <c r="G57" s="376"/>
      <c r="H57" s="376"/>
      <c r="I57" s="393"/>
    </row>
    <row r="58" spans="2:14" ht="21" customHeight="1" x14ac:dyDescent="0.25">
      <c r="B58" s="394" t="s">
        <v>863</v>
      </c>
      <c r="C58" s="395"/>
      <c r="D58" s="395"/>
      <c r="E58" s="395"/>
      <c r="F58" s="395"/>
      <c r="G58" s="395"/>
      <c r="H58" s="395"/>
      <c r="I58" s="396"/>
      <c r="J58" s="397"/>
      <c r="K58" s="397"/>
      <c r="L58" s="397"/>
      <c r="M58" s="397"/>
    </row>
    <row r="59" spans="2:14" ht="15" customHeight="1" x14ac:dyDescent="0.25">
      <c r="B59" s="398" t="s">
        <v>864</v>
      </c>
      <c r="C59" s="395"/>
      <c r="D59" s="395"/>
      <c r="E59" s="395"/>
      <c r="F59" s="395"/>
      <c r="G59" s="395"/>
      <c r="H59" s="395"/>
      <c r="I59" s="396"/>
      <c r="J59" s="397"/>
      <c r="K59" s="397"/>
      <c r="L59" s="397"/>
      <c r="M59" s="397"/>
    </row>
    <row r="60" spans="2:14" ht="21" customHeight="1" x14ac:dyDescent="0.25">
      <c r="B60" s="455" t="s">
        <v>865</v>
      </c>
      <c r="C60" s="455"/>
      <c r="D60" s="455"/>
      <c r="E60" s="455"/>
      <c r="F60" s="455"/>
      <c r="G60" s="455"/>
      <c r="H60" s="455"/>
      <c r="I60" s="455"/>
      <c r="J60" s="455"/>
      <c r="K60" s="455"/>
      <c r="L60" s="455"/>
      <c r="M60" s="455"/>
    </row>
    <row r="61" spans="2:14" ht="16.5" customHeight="1" x14ac:dyDescent="0.25">
      <c r="B61" s="455" t="s">
        <v>866</v>
      </c>
      <c r="C61" s="455"/>
      <c r="D61" s="455"/>
      <c r="E61" s="455"/>
      <c r="F61" s="455"/>
      <c r="G61" s="455"/>
      <c r="H61" s="455"/>
      <c r="I61" s="455"/>
      <c r="J61" s="455"/>
      <c r="K61" s="455"/>
      <c r="L61" s="455"/>
      <c r="M61" s="455"/>
    </row>
    <row r="62" spans="2:14" ht="18.75" customHeight="1" x14ac:dyDescent="0.25">
      <c r="B62" s="455" t="s">
        <v>867</v>
      </c>
      <c r="C62" s="455"/>
      <c r="D62" s="455"/>
      <c r="E62" s="455"/>
      <c r="F62" s="455"/>
      <c r="G62" s="455"/>
      <c r="H62" s="455"/>
      <c r="I62" s="455"/>
      <c r="J62" s="455"/>
      <c r="K62" s="455"/>
      <c r="L62" s="455"/>
      <c r="M62" s="455"/>
    </row>
  </sheetData>
  <mergeCells count="15">
    <mergeCell ref="B60:M60"/>
    <mergeCell ref="B61:M61"/>
    <mergeCell ref="B62:M62"/>
    <mergeCell ref="B15:O15"/>
    <mergeCell ref="B16:O16"/>
    <mergeCell ref="B18:O18"/>
    <mergeCell ref="B42:B43"/>
    <mergeCell ref="C42:C43"/>
    <mergeCell ref="D42:M42"/>
    <mergeCell ref="B13:P13"/>
    <mergeCell ref="B5:P5"/>
    <mergeCell ref="B7:O7"/>
    <mergeCell ref="B9:P9"/>
    <mergeCell ref="B10:O10"/>
    <mergeCell ref="B12:P12"/>
  </mergeCells>
  <pageMargins left="1.1023622047244095" right="0.70866141732283472" top="0.39370078740157483" bottom="0.27559055118110237" header="0.19685039370078741" footer="0.15748031496062992"/>
  <pageSetup paperSize="8" scale="6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92D050"/>
    <pageSetUpPr fitToPage="1"/>
  </sheetPr>
  <dimension ref="A1:AR54"/>
  <sheetViews>
    <sheetView view="pageBreakPreview" topLeftCell="A22" zoomScaleSheetLayoutView="100" workbookViewId="0">
      <selection activeCell="A9" sqref="A9:L9"/>
    </sheetView>
  </sheetViews>
  <sheetFormatPr defaultRowHeight="15.75" x14ac:dyDescent="0.25"/>
  <cols>
    <col min="1" max="1" width="9.140625" style="57"/>
    <col min="2" max="2" width="37.7109375" style="57" customWidth="1"/>
    <col min="3" max="3" width="9.140625" style="57" customWidth="1"/>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7" t="s">
        <v>66</v>
      </c>
    </row>
    <row r="2" spans="1:44" ht="18.75" x14ac:dyDescent="0.3">
      <c r="L2" s="14" t="s">
        <v>8</v>
      </c>
    </row>
    <row r="3" spans="1:44" ht="18.75" x14ac:dyDescent="0.3">
      <c r="L3" s="14" t="str">
        <f>'1.Титульный лист'!C3</f>
        <v>от «05» мая 2016 г. №380</v>
      </c>
    </row>
    <row r="4" spans="1:44" ht="18.75" x14ac:dyDescent="0.3">
      <c r="K4" s="14"/>
    </row>
    <row r="5" spans="1:44" x14ac:dyDescent="0.25">
      <c r="A5" s="402" t="str">
        <f>'1.Титульный лист'!A5</f>
        <v>Год раскрытия информации:  2022 год</v>
      </c>
      <c r="B5" s="402"/>
      <c r="C5" s="402"/>
      <c r="D5" s="402"/>
      <c r="E5" s="402"/>
      <c r="F5" s="402"/>
      <c r="G5" s="402"/>
      <c r="H5" s="402"/>
      <c r="I5" s="402"/>
      <c r="J5" s="402"/>
      <c r="K5" s="402"/>
      <c r="L5" s="402"/>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06" t="s">
        <v>7</v>
      </c>
      <c r="B7" s="406"/>
      <c r="C7" s="406"/>
      <c r="D7" s="406"/>
      <c r="E7" s="406"/>
      <c r="F7" s="406"/>
      <c r="G7" s="406"/>
      <c r="H7" s="406"/>
      <c r="I7" s="406"/>
      <c r="J7" s="406"/>
      <c r="K7" s="406"/>
      <c r="L7" s="406"/>
    </row>
    <row r="8" spans="1:44" ht="18.75" x14ac:dyDescent="0.25">
      <c r="A8" s="406"/>
      <c r="B8" s="406"/>
      <c r="C8" s="406"/>
      <c r="D8" s="406"/>
      <c r="E8" s="406"/>
      <c r="F8" s="406"/>
      <c r="G8" s="406"/>
      <c r="H8" s="406"/>
      <c r="I8" s="406"/>
      <c r="J8" s="406"/>
      <c r="K8" s="406"/>
      <c r="L8" s="406"/>
    </row>
    <row r="9" spans="1:44" x14ac:dyDescent="0.25">
      <c r="A9" s="407" t="s">
        <v>444</v>
      </c>
      <c r="B9" s="407"/>
      <c r="C9" s="407"/>
      <c r="D9" s="407"/>
      <c r="E9" s="407"/>
      <c r="F9" s="407"/>
      <c r="G9" s="407"/>
      <c r="H9" s="407"/>
      <c r="I9" s="407"/>
      <c r="J9" s="407"/>
      <c r="K9" s="407"/>
      <c r="L9" s="407"/>
    </row>
    <row r="10" spans="1:44" x14ac:dyDescent="0.25">
      <c r="A10" s="403" t="s">
        <v>6</v>
      </c>
      <c r="B10" s="403"/>
      <c r="C10" s="403"/>
      <c r="D10" s="403"/>
      <c r="E10" s="403"/>
      <c r="F10" s="403"/>
      <c r="G10" s="403"/>
      <c r="H10" s="403"/>
      <c r="I10" s="403"/>
      <c r="J10" s="403"/>
      <c r="K10" s="403"/>
      <c r="L10" s="403"/>
    </row>
    <row r="11" spans="1:44" ht="18.75" x14ac:dyDescent="0.25">
      <c r="A11" s="406"/>
      <c r="B11" s="406"/>
      <c r="C11" s="406"/>
      <c r="D11" s="406"/>
      <c r="E11" s="406"/>
      <c r="F11" s="406"/>
      <c r="G11" s="406"/>
      <c r="H11" s="406"/>
      <c r="I11" s="406"/>
      <c r="J11" s="406"/>
      <c r="K11" s="406"/>
      <c r="L11" s="406"/>
    </row>
    <row r="12" spans="1:44" x14ac:dyDescent="0.25">
      <c r="A12" s="408" t="str">
        <f xml:space="preserve"> '1.Титульный лист'!A12</f>
        <v>L_ 2022_14_Ц_6</v>
      </c>
      <c r="B12" s="408"/>
      <c r="C12" s="408"/>
      <c r="D12" s="408"/>
      <c r="E12" s="408"/>
      <c r="F12" s="408"/>
      <c r="G12" s="408"/>
      <c r="H12" s="408"/>
      <c r="I12" s="408"/>
      <c r="J12" s="408"/>
      <c r="K12" s="408"/>
      <c r="L12" s="408"/>
    </row>
    <row r="13" spans="1:44" x14ac:dyDescent="0.25">
      <c r="A13" s="403" t="s">
        <v>5</v>
      </c>
      <c r="B13" s="403"/>
      <c r="C13" s="403"/>
      <c r="D13" s="403"/>
      <c r="E13" s="403"/>
      <c r="F13" s="403"/>
      <c r="G13" s="403"/>
      <c r="H13" s="403"/>
      <c r="I13" s="403"/>
      <c r="J13" s="403"/>
      <c r="K13" s="403"/>
      <c r="L13" s="403"/>
    </row>
    <row r="14" spans="1:44" ht="18.75" x14ac:dyDescent="0.25">
      <c r="A14" s="412"/>
      <c r="B14" s="412"/>
      <c r="C14" s="412"/>
      <c r="D14" s="412"/>
      <c r="E14" s="412"/>
      <c r="F14" s="412"/>
      <c r="G14" s="412"/>
      <c r="H14" s="412"/>
      <c r="I14" s="412"/>
      <c r="J14" s="412"/>
      <c r="K14" s="412"/>
      <c r="L14" s="412"/>
    </row>
    <row r="15" spans="1:44" x14ac:dyDescent="0.25">
      <c r="A15" s="407" t="str">
        <f xml:space="preserve"> '1.Титульный лист'!A15</f>
        <v>Строительство 2КЛ-10 кВ КТП-10/0,4/400 кВа проходного типа для для разгрузки существующей сети в н.п. Булгаково по ул. Медовая.</v>
      </c>
      <c r="B15" s="407"/>
      <c r="C15" s="407"/>
      <c r="D15" s="407"/>
      <c r="E15" s="407"/>
      <c r="F15" s="407"/>
      <c r="G15" s="407"/>
      <c r="H15" s="407"/>
      <c r="I15" s="407"/>
      <c r="J15" s="407"/>
      <c r="K15" s="407"/>
      <c r="L15" s="407"/>
    </row>
    <row r="16" spans="1:44" x14ac:dyDescent="0.25">
      <c r="A16" s="403" t="s">
        <v>4</v>
      </c>
      <c r="B16" s="403"/>
      <c r="C16" s="403"/>
      <c r="D16" s="403"/>
      <c r="E16" s="403"/>
      <c r="F16" s="403"/>
      <c r="G16" s="403"/>
      <c r="H16" s="403"/>
      <c r="I16" s="403"/>
      <c r="J16" s="403"/>
      <c r="K16" s="403"/>
      <c r="L16" s="403"/>
    </row>
    <row r="17" spans="1:12" ht="15.75" customHeight="1" x14ac:dyDescent="0.25">
      <c r="L17" s="95"/>
    </row>
    <row r="18" spans="1:12" x14ac:dyDescent="0.25">
      <c r="K18" s="94"/>
    </row>
    <row r="19" spans="1:12" ht="15.75" customHeight="1" x14ac:dyDescent="0.25">
      <c r="A19" s="462" t="s">
        <v>388</v>
      </c>
      <c r="B19" s="462"/>
      <c r="C19" s="462"/>
      <c r="D19" s="462"/>
      <c r="E19" s="462"/>
      <c r="F19" s="462"/>
      <c r="G19" s="462"/>
      <c r="H19" s="462"/>
      <c r="I19" s="462"/>
      <c r="J19" s="462"/>
      <c r="K19" s="462"/>
      <c r="L19" s="462"/>
    </row>
    <row r="20" spans="1:12" x14ac:dyDescent="0.25">
      <c r="A20" s="61"/>
      <c r="B20" s="61"/>
      <c r="C20" s="93"/>
      <c r="D20" s="93"/>
      <c r="E20" s="93"/>
      <c r="F20" s="93"/>
      <c r="G20" s="93"/>
      <c r="H20" s="93"/>
      <c r="I20" s="93"/>
      <c r="J20" s="93"/>
      <c r="K20" s="93"/>
      <c r="L20" s="93"/>
    </row>
    <row r="21" spans="1:12" ht="28.5" customHeight="1" x14ac:dyDescent="0.25">
      <c r="A21" s="463" t="s">
        <v>212</v>
      </c>
      <c r="B21" s="463" t="s">
        <v>211</v>
      </c>
      <c r="C21" s="469" t="s">
        <v>323</v>
      </c>
      <c r="D21" s="469"/>
      <c r="E21" s="469"/>
      <c r="F21" s="469"/>
      <c r="G21" s="469"/>
      <c r="H21" s="469"/>
      <c r="I21" s="464" t="s">
        <v>210</v>
      </c>
      <c r="J21" s="466" t="s">
        <v>325</v>
      </c>
      <c r="K21" s="463" t="s">
        <v>209</v>
      </c>
      <c r="L21" s="465" t="s">
        <v>324</v>
      </c>
    </row>
    <row r="22" spans="1:12" ht="58.5" customHeight="1" x14ac:dyDescent="0.25">
      <c r="A22" s="463"/>
      <c r="B22" s="463"/>
      <c r="C22" s="470" t="s">
        <v>2</v>
      </c>
      <c r="D22" s="470"/>
      <c r="E22" s="140"/>
      <c r="F22" s="141"/>
      <c r="G22" s="471" t="s">
        <v>424</v>
      </c>
      <c r="H22" s="472"/>
      <c r="I22" s="464"/>
      <c r="J22" s="467"/>
      <c r="K22" s="463"/>
      <c r="L22" s="465"/>
    </row>
    <row r="23" spans="1:12" ht="47.25" x14ac:dyDescent="0.25">
      <c r="A23" s="463"/>
      <c r="B23" s="463"/>
      <c r="C23" s="92" t="s">
        <v>208</v>
      </c>
      <c r="D23" s="92" t="s">
        <v>207</v>
      </c>
      <c r="E23" s="92" t="s">
        <v>208</v>
      </c>
      <c r="F23" s="92" t="s">
        <v>207</v>
      </c>
      <c r="G23" s="92" t="s">
        <v>208</v>
      </c>
      <c r="H23" s="92" t="s">
        <v>207</v>
      </c>
      <c r="I23" s="464"/>
      <c r="J23" s="468"/>
      <c r="K23" s="463"/>
      <c r="L23" s="465"/>
    </row>
    <row r="24" spans="1:12" x14ac:dyDescent="0.25">
      <c r="A24" s="69">
        <v>1</v>
      </c>
      <c r="B24" s="69">
        <v>2</v>
      </c>
      <c r="C24" s="92">
        <v>3</v>
      </c>
      <c r="D24" s="92">
        <v>4</v>
      </c>
      <c r="E24" s="92">
        <v>5</v>
      </c>
      <c r="F24" s="92">
        <v>6</v>
      </c>
      <c r="G24" s="92">
        <v>7</v>
      </c>
      <c r="H24" s="92">
        <v>8</v>
      </c>
      <c r="I24" s="92">
        <v>9</v>
      </c>
      <c r="J24" s="92">
        <v>10</v>
      </c>
      <c r="K24" s="92">
        <v>11</v>
      </c>
      <c r="L24" s="92">
        <v>12</v>
      </c>
    </row>
    <row r="25" spans="1:12" x14ac:dyDescent="0.25">
      <c r="A25" s="87">
        <v>1</v>
      </c>
      <c r="B25" s="88" t="s">
        <v>206</v>
      </c>
      <c r="C25" s="85">
        <v>2022</v>
      </c>
      <c r="D25" s="85">
        <v>2022</v>
      </c>
      <c r="E25" s="85">
        <v>2022</v>
      </c>
      <c r="F25" s="85">
        <v>2022</v>
      </c>
      <c r="G25" s="85">
        <v>2022</v>
      </c>
      <c r="H25" s="85">
        <v>2022</v>
      </c>
      <c r="I25" s="176">
        <v>0</v>
      </c>
      <c r="J25" s="176">
        <v>0</v>
      </c>
      <c r="K25" s="84"/>
      <c r="L25" s="99"/>
    </row>
    <row r="26" spans="1:12" ht="21.75" customHeight="1" x14ac:dyDescent="0.25">
      <c r="A26" s="87" t="s">
        <v>205</v>
      </c>
      <c r="B26" s="91" t="s">
        <v>330</v>
      </c>
      <c r="C26" s="85">
        <v>2022</v>
      </c>
      <c r="D26" s="85">
        <v>2022</v>
      </c>
      <c r="E26" s="85">
        <v>2022</v>
      </c>
      <c r="F26" s="85">
        <v>2022</v>
      </c>
      <c r="G26" s="85">
        <v>2022</v>
      </c>
      <c r="H26" s="85">
        <v>2022</v>
      </c>
      <c r="I26" s="176">
        <v>0</v>
      </c>
      <c r="J26" s="90"/>
      <c r="K26" s="84"/>
      <c r="L26" s="84"/>
    </row>
    <row r="27" spans="1:12" s="63" customFormat="1" ht="39" customHeight="1" x14ac:dyDescent="0.25">
      <c r="A27" s="87" t="s">
        <v>204</v>
      </c>
      <c r="B27" s="91" t="s">
        <v>332</v>
      </c>
      <c r="C27" s="85">
        <v>2022</v>
      </c>
      <c r="D27" s="85">
        <v>2022</v>
      </c>
      <c r="E27" s="85">
        <v>2022</v>
      </c>
      <c r="F27" s="85">
        <v>2022</v>
      </c>
      <c r="G27" s="85">
        <v>2022</v>
      </c>
      <c r="H27" s="85">
        <v>2022</v>
      </c>
      <c r="I27" s="176">
        <v>0</v>
      </c>
      <c r="J27" s="90"/>
      <c r="K27" s="84"/>
      <c r="L27" s="84"/>
    </row>
    <row r="28" spans="1:12" s="63" customFormat="1" ht="70.5" customHeight="1" x14ac:dyDescent="0.25">
      <c r="A28" s="87" t="s">
        <v>331</v>
      </c>
      <c r="B28" s="91" t="s">
        <v>336</v>
      </c>
      <c r="C28" s="85">
        <v>2022</v>
      </c>
      <c r="D28" s="85">
        <v>2022</v>
      </c>
      <c r="E28" s="85">
        <v>2022</v>
      </c>
      <c r="F28" s="85">
        <v>2022</v>
      </c>
      <c r="G28" s="85">
        <v>2022</v>
      </c>
      <c r="H28" s="85">
        <v>2022</v>
      </c>
      <c r="I28" s="176">
        <v>0</v>
      </c>
      <c r="J28" s="90"/>
      <c r="K28" s="84"/>
      <c r="L28" s="84"/>
    </row>
    <row r="29" spans="1:12" s="63" customFormat="1" ht="54" customHeight="1" x14ac:dyDescent="0.25">
      <c r="A29" s="87" t="s">
        <v>203</v>
      </c>
      <c r="B29" s="91" t="s">
        <v>335</v>
      </c>
      <c r="C29" s="85">
        <v>2022</v>
      </c>
      <c r="D29" s="85">
        <v>2022</v>
      </c>
      <c r="E29" s="85">
        <v>2022</v>
      </c>
      <c r="F29" s="85">
        <v>2022</v>
      </c>
      <c r="G29" s="85">
        <v>2022</v>
      </c>
      <c r="H29" s="85">
        <v>2022</v>
      </c>
      <c r="I29" s="176">
        <v>0</v>
      </c>
      <c r="J29" s="90"/>
      <c r="K29" s="84"/>
      <c r="L29" s="84"/>
    </row>
    <row r="30" spans="1:12" s="63" customFormat="1" ht="42" customHeight="1" x14ac:dyDescent="0.25">
      <c r="A30" s="87" t="s">
        <v>202</v>
      </c>
      <c r="B30" s="91" t="s">
        <v>337</v>
      </c>
      <c r="C30" s="85">
        <v>2022</v>
      </c>
      <c r="D30" s="85">
        <v>2022</v>
      </c>
      <c r="E30" s="85">
        <v>2022</v>
      </c>
      <c r="F30" s="85">
        <v>2022</v>
      </c>
      <c r="G30" s="85">
        <v>2022</v>
      </c>
      <c r="H30" s="85">
        <v>2022</v>
      </c>
      <c r="I30" s="176">
        <v>0</v>
      </c>
      <c r="J30" s="90"/>
      <c r="K30" s="84"/>
      <c r="L30" s="84"/>
    </row>
    <row r="31" spans="1:12" s="63" customFormat="1" ht="37.5" customHeight="1" x14ac:dyDescent="0.25">
      <c r="A31" s="87" t="s">
        <v>201</v>
      </c>
      <c r="B31" s="86" t="s">
        <v>333</v>
      </c>
      <c r="C31" s="85">
        <v>2022</v>
      </c>
      <c r="D31" s="85">
        <v>2022</v>
      </c>
      <c r="E31" s="85">
        <v>2022</v>
      </c>
      <c r="F31" s="85">
        <v>2022</v>
      </c>
      <c r="G31" s="85">
        <v>2022</v>
      </c>
      <c r="H31" s="85">
        <v>2022</v>
      </c>
      <c r="I31" s="176">
        <v>0</v>
      </c>
      <c r="J31" s="176"/>
      <c r="K31" s="84"/>
      <c r="L31" s="84"/>
    </row>
    <row r="32" spans="1:12" s="63" customFormat="1" ht="31.5" x14ac:dyDescent="0.25">
      <c r="A32" s="87" t="s">
        <v>199</v>
      </c>
      <c r="B32" s="86" t="s">
        <v>338</v>
      </c>
      <c r="C32" s="85">
        <v>2022</v>
      </c>
      <c r="D32" s="85">
        <v>2022</v>
      </c>
      <c r="E32" s="85">
        <v>2022</v>
      </c>
      <c r="F32" s="85">
        <v>2022</v>
      </c>
      <c r="G32" s="85">
        <v>2022</v>
      </c>
      <c r="H32" s="85">
        <v>2022</v>
      </c>
      <c r="I32" s="176">
        <v>0</v>
      </c>
      <c r="J32" s="176"/>
      <c r="K32" s="84"/>
      <c r="L32" s="84"/>
    </row>
    <row r="33" spans="1:12" s="63" customFormat="1" ht="37.5" customHeight="1" x14ac:dyDescent="0.25">
      <c r="A33" s="87" t="s">
        <v>349</v>
      </c>
      <c r="B33" s="86" t="s">
        <v>266</v>
      </c>
      <c r="C33" s="85">
        <v>2022</v>
      </c>
      <c r="D33" s="85">
        <v>2022</v>
      </c>
      <c r="E33" s="85">
        <v>2022</v>
      </c>
      <c r="F33" s="85">
        <v>2022</v>
      </c>
      <c r="G33" s="85">
        <v>2022</v>
      </c>
      <c r="H33" s="85">
        <v>2022</v>
      </c>
      <c r="I33" s="176">
        <v>0</v>
      </c>
      <c r="J33" s="176"/>
      <c r="K33" s="84"/>
      <c r="L33" s="84"/>
    </row>
    <row r="34" spans="1:12" s="63" customFormat="1" ht="47.25" customHeight="1" x14ac:dyDescent="0.25">
      <c r="A34" s="87" t="s">
        <v>350</v>
      </c>
      <c r="B34" s="86" t="s">
        <v>342</v>
      </c>
      <c r="C34" s="85">
        <v>2022</v>
      </c>
      <c r="D34" s="85">
        <v>2022</v>
      </c>
      <c r="E34" s="85">
        <v>2022</v>
      </c>
      <c r="F34" s="85">
        <v>2022</v>
      </c>
      <c r="G34" s="85">
        <v>2022</v>
      </c>
      <c r="H34" s="85">
        <v>2022</v>
      </c>
      <c r="I34" s="176">
        <v>0</v>
      </c>
      <c r="J34" s="176"/>
      <c r="K34" s="89"/>
      <c r="L34" s="84"/>
    </row>
    <row r="35" spans="1:12" s="63" customFormat="1" ht="49.5" customHeight="1" x14ac:dyDescent="0.25">
      <c r="A35" s="87" t="s">
        <v>351</v>
      </c>
      <c r="B35" s="86" t="s">
        <v>200</v>
      </c>
      <c r="C35" s="85">
        <v>2022</v>
      </c>
      <c r="D35" s="85">
        <v>2022</v>
      </c>
      <c r="E35" s="85">
        <v>2022</v>
      </c>
      <c r="F35" s="85">
        <v>2022</v>
      </c>
      <c r="G35" s="85">
        <v>2022</v>
      </c>
      <c r="H35" s="85">
        <v>2022</v>
      </c>
      <c r="I35" s="176">
        <v>0</v>
      </c>
      <c r="J35" s="176"/>
      <c r="K35" s="89"/>
      <c r="L35" s="84"/>
    </row>
    <row r="36" spans="1:12" ht="37.5" customHeight="1" x14ac:dyDescent="0.25">
      <c r="A36" s="87" t="s">
        <v>352</v>
      </c>
      <c r="B36" s="86" t="s">
        <v>334</v>
      </c>
      <c r="C36" s="85">
        <v>2022</v>
      </c>
      <c r="D36" s="85">
        <v>2022</v>
      </c>
      <c r="E36" s="85">
        <v>2022</v>
      </c>
      <c r="F36" s="85">
        <v>2022</v>
      </c>
      <c r="G36" s="85">
        <v>2022</v>
      </c>
      <c r="H36" s="85">
        <v>2022</v>
      </c>
      <c r="I36" s="176">
        <v>0</v>
      </c>
      <c r="J36" s="176"/>
      <c r="K36" s="84"/>
      <c r="L36" s="84"/>
    </row>
    <row r="37" spans="1:12" x14ac:dyDescent="0.25">
      <c r="A37" s="87" t="s">
        <v>353</v>
      </c>
      <c r="B37" s="86" t="s">
        <v>198</v>
      </c>
      <c r="C37" s="85">
        <v>2022</v>
      </c>
      <c r="D37" s="85">
        <v>2022</v>
      </c>
      <c r="E37" s="85">
        <v>2022</v>
      </c>
      <c r="F37" s="85">
        <v>2022</v>
      </c>
      <c r="G37" s="85">
        <v>2022</v>
      </c>
      <c r="H37" s="85">
        <v>2022</v>
      </c>
      <c r="I37" s="176">
        <v>0</v>
      </c>
      <c r="J37" s="184"/>
      <c r="K37" s="84"/>
      <c r="L37" s="84"/>
    </row>
    <row r="38" spans="1:12" x14ac:dyDescent="0.25">
      <c r="A38" s="87">
        <v>2</v>
      </c>
      <c r="B38" s="88" t="s">
        <v>197</v>
      </c>
      <c r="C38" s="85">
        <v>2022</v>
      </c>
      <c r="D38" s="85">
        <v>2022</v>
      </c>
      <c r="E38" s="85">
        <v>2022</v>
      </c>
      <c r="F38" s="85">
        <v>2022</v>
      </c>
      <c r="G38" s="85">
        <v>2022</v>
      </c>
      <c r="H38" s="85">
        <v>2022</v>
      </c>
      <c r="I38" s="176">
        <v>0</v>
      </c>
      <c r="J38" s="176">
        <v>0</v>
      </c>
      <c r="K38" s="84"/>
      <c r="L38" s="84"/>
    </row>
    <row r="39" spans="1:12" ht="63" x14ac:dyDescent="0.25">
      <c r="A39" s="189" t="s">
        <v>167</v>
      </c>
      <c r="B39" s="86" t="s">
        <v>339</v>
      </c>
      <c r="C39" s="85">
        <v>2022</v>
      </c>
      <c r="D39" s="85">
        <v>2022</v>
      </c>
      <c r="E39" s="85">
        <v>2022</v>
      </c>
      <c r="F39" s="85">
        <v>2022</v>
      </c>
      <c r="G39" s="85">
        <v>2022</v>
      </c>
      <c r="H39" s="85">
        <v>2022</v>
      </c>
      <c r="I39" s="176">
        <v>0</v>
      </c>
      <c r="J39" s="84"/>
      <c r="K39" s="84"/>
      <c r="L39" s="84"/>
    </row>
    <row r="40" spans="1:12" ht="33.75" customHeight="1" x14ac:dyDescent="0.25">
      <c r="A40" s="188" t="s">
        <v>426</v>
      </c>
      <c r="B40" s="86" t="s">
        <v>341</v>
      </c>
      <c r="C40" s="85">
        <v>2022</v>
      </c>
      <c r="D40" s="85">
        <v>2022</v>
      </c>
      <c r="E40" s="85">
        <v>2022</v>
      </c>
      <c r="F40" s="85">
        <v>2022</v>
      </c>
      <c r="G40" s="85">
        <v>2022</v>
      </c>
      <c r="H40" s="85">
        <v>2022</v>
      </c>
      <c r="I40" s="176">
        <v>0</v>
      </c>
      <c r="J40" s="190"/>
      <c r="K40" s="84"/>
      <c r="L40" s="84"/>
    </row>
    <row r="41" spans="1:12" ht="63" customHeight="1" x14ac:dyDescent="0.25">
      <c r="A41" s="87">
        <v>3</v>
      </c>
      <c r="B41" s="88" t="s">
        <v>418</v>
      </c>
      <c r="C41" s="85">
        <v>2022</v>
      </c>
      <c r="D41" s="85">
        <v>2022</v>
      </c>
      <c r="E41" s="85">
        <v>2022</v>
      </c>
      <c r="F41" s="85">
        <v>2022</v>
      </c>
      <c r="G41" s="85">
        <v>2022</v>
      </c>
      <c r="H41" s="85">
        <v>2022</v>
      </c>
      <c r="I41" s="176">
        <v>0</v>
      </c>
      <c r="J41" s="176">
        <v>0</v>
      </c>
      <c r="K41" s="84"/>
      <c r="L41" s="84"/>
    </row>
    <row r="42" spans="1:12" ht="58.5" customHeight="1" x14ac:dyDescent="0.25">
      <c r="A42" s="87" t="s">
        <v>427</v>
      </c>
      <c r="B42" s="86" t="s">
        <v>340</v>
      </c>
      <c r="C42" s="85">
        <v>2022</v>
      </c>
      <c r="D42" s="85">
        <v>2022</v>
      </c>
      <c r="E42" s="85">
        <v>2022</v>
      </c>
      <c r="F42" s="85">
        <v>2022</v>
      </c>
      <c r="G42" s="85">
        <v>2022</v>
      </c>
      <c r="H42" s="85">
        <v>2022</v>
      </c>
      <c r="I42" s="176">
        <v>0</v>
      </c>
      <c r="J42" s="84"/>
      <c r="K42" s="84"/>
      <c r="L42" s="84"/>
    </row>
    <row r="43" spans="1:12" ht="34.5" customHeight="1" x14ac:dyDescent="0.25">
      <c r="A43" s="189" t="s">
        <v>156</v>
      </c>
      <c r="B43" s="86" t="s">
        <v>196</v>
      </c>
      <c r="C43" s="85">
        <v>2022</v>
      </c>
      <c r="D43" s="85">
        <v>2022</v>
      </c>
      <c r="E43" s="85">
        <v>2022</v>
      </c>
      <c r="F43" s="85">
        <v>2022</v>
      </c>
      <c r="G43" s="85">
        <v>2022</v>
      </c>
      <c r="H43" s="85">
        <v>2022</v>
      </c>
      <c r="I43" s="176">
        <v>0</v>
      </c>
      <c r="J43" s="190"/>
      <c r="K43" s="84"/>
      <c r="L43" s="84"/>
    </row>
    <row r="44" spans="1:12" ht="24.75" customHeight="1" x14ac:dyDescent="0.25">
      <c r="A44" s="189" t="s">
        <v>155</v>
      </c>
      <c r="B44" s="86" t="s">
        <v>195</v>
      </c>
      <c r="C44" s="85">
        <v>2022</v>
      </c>
      <c r="D44" s="85">
        <v>2022</v>
      </c>
      <c r="E44" s="85">
        <v>2022</v>
      </c>
      <c r="F44" s="85">
        <v>2022</v>
      </c>
      <c r="G44" s="85">
        <v>2022</v>
      </c>
      <c r="H44" s="85">
        <v>2022</v>
      </c>
      <c r="I44" s="176">
        <v>0</v>
      </c>
      <c r="J44" s="190"/>
      <c r="K44" s="84"/>
      <c r="L44" s="84"/>
    </row>
    <row r="45" spans="1:12" ht="90.75" customHeight="1" x14ac:dyDescent="0.25">
      <c r="A45" s="189" t="s">
        <v>154</v>
      </c>
      <c r="B45" s="86" t="s">
        <v>345</v>
      </c>
      <c r="C45" s="85">
        <v>2022</v>
      </c>
      <c r="D45" s="85">
        <v>2022</v>
      </c>
      <c r="E45" s="85">
        <v>2022</v>
      </c>
      <c r="F45" s="85">
        <v>2022</v>
      </c>
      <c r="G45" s="85">
        <v>2022</v>
      </c>
      <c r="H45" s="85">
        <v>2022</v>
      </c>
      <c r="I45" s="176">
        <v>0</v>
      </c>
      <c r="J45" s="190"/>
      <c r="K45" s="84"/>
      <c r="L45" s="84"/>
    </row>
    <row r="46" spans="1:12" ht="167.25" customHeight="1" x14ac:dyDescent="0.25">
      <c r="A46" s="189" t="s">
        <v>153</v>
      </c>
      <c r="B46" s="86" t="s">
        <v>343</v>
      </c>
      <c r="C46" s="85">
        <v>2022</v>
      </c>
      <c r="D46" s="85">
        <v>2022</v>
      </c>
      <c r="E46" s="85">
        <v>2022</v>
      </c>
      <c r="F46" s="85">
        <v>2022</v>
      </c>
      <c r="G46" s="85">
        <v>2022</v>
      </c>
      <c r="H46" s="85">
        <v>2022</v>
      </c>
      <c r="I46" s="176">
        <v>0</v>
      </c>
      <c r="J46" s="190"/>
      <c r="K46" s="84"/>
      <c r="L46" s="84"/>
    </row>
    <row r="47" spans="1:12" ht="30.75" customHeight="1" x14ac:dyDescent="0.25">
      <c r="A47" s="189" t="s">
        <v>152</v>
      </c>
      <c r="B47" s="86" t="s">
        <v>194</v>
      </c>
      <c r="C47" s="85">
        <v>2022</v>
      </c>
      <c r="D47" s="85">
        <v>2022</v>
      </c>
      <c r="E47" s="85">
        <v>2022</v>
      </c>
      <c r="F47" s="85">
        <v>2022</v>
      </c>
      <c r="G47" s="85">
        <v>2022</v>
      </c>
      <c r="H47" s="85">
        <v>2022</v>
      </c>
      <c r="I47" s="176">
        <v>0</v>
      </c>
      <c r="J47" s="193"/>
      <c r="K47" s="84"/>
      <c r="L47" s="84"/>
    </row>
    <row r="48" spans="1:12" ht="37.5" customHeight="1" x14ac:dyDescent="0.25">
      <c r="A48" s="87">
        <v>4</v>
      </c>
      <c r="B48" s="88" t="s">
        <v>193</v>
      </c>
      <c r="C48" s="85">
        <v>2022</v>
      </c>
      <c r="D48" s="85">
        <v>2022</v>
      </c>
      <c r="E48" s="85">
        <v>2022</v>
      </c>
      <c r="F48" s="85">
        <v>2022</v>
      </c>
      <c r="G48" s="85">
        <v>2022</v>
      </c>
      <c r="H48" s="85">
        <v>2022</v>
      </c>
      <c r="I48" s="176">
        <v>0</v>
      </c>
      <c r="J48" s="176">
        <v>0</v>
      </c>
      <c r="K48" s="84"/>
      <c r="L48" s="84"/>
    </row>
    <row r="49" spans="1:12" ht="35.25" customHeight="1" x14ac:dyDescent="0.25">
      <c r="A49" s="188" t="s">
        <v>192</v>
      </c>
      <c r="B49" s="86" t="s">
        <v>191</v>
      </c>
      <c r="C49" s="85">
        <v>2022</v>
      </c>
      <c r="D49" s="85">
        <v>2022</v>
      </c>
      <c r="E49" s="85">
        <v>2022</v>
      </c>
      <c r="F49" s="85">
        <v>2022</v>
      </c>
      <c r="G49" s="85">
        <v>2022</v>
      </c>
      <c r="H49" s="85">
        <v>2022</v>
      </c>
      <c r="I49" s="176">
        <v>0</v>
      </c>
      <c r="J49" s="193"/>
      <c r="K49" s="84"/>
      <c r="L49" s="84"/>
    </row>
    <row r="50" spans="1:12" ht="86.25" customHeight="1" x14ac:dyDescent="0.25">
      <c r="A50" s="87" t="s">
        <v>190</v>
      </c>
      <c r="B50" s="86" t="s">
        <v>344</v>
      </c>
      <c r="C50" s="85">
        <v>2022</v>
      </c>
      <c r="D50" s="85">
        <v>2022</v>
      </c>
      <c r="E50" s="85">
        <v>2022</v>
      </c>
      <c r="F50" s="85">
        <v>2022</v>
      </c>
      <c r="G50" s="85">
        <v>2022</v>
      </c>
      <c r="H50" s="85">
        <v>2022</v>
      </c>
      <c r="I50" s="176">
        <v>0</v>
      </c>
      <c r="J50" s="193"/>
      <c r="K50" s="84"/>
      <c r="L50" s="84"/>
    </row>
    <row r="51" spans="1:12" ht="77.25" customHeight="1" x14ac:dyDescent="0.25">
      <c r="A51" s="87" t="s">
        <v>188</v>
      </c>
      <c r="B51" s="86" t="s">
        <v>346</v>
      </c>
      <c r="C51" s="85">
        <v>2022</v>
      </c>
      <c r="D51" s="85">
        <v>2022</v>
      </c>
      <c r="E51" s="85">
        <v>2022</v>
      </c>
      <c r="F51" s="85">
        <v>2022</v>
      </c>
      <c r="G51" s="85">
        <v>2022</v>
      </c>
      <c r="H51" s="85">
        <v>2022</v>
      </c>
      <c r="I51" s="176">
        <v>0</v>
      </c>
      <c r="J51" s="193"/>
      <c r="K51" s="84"/>
      <c r="L51" s="84"/>
    </row>
    <row r="52" spans="1:12" ht="71.25" customHeight="1" x14ac:dyDescent="0.25">
      <c r="A52" s="87" t="s">
        <v>186</v>
      </c>
      <c r="B52" s="86" t="s">
        <v>189</v>
      </c>
      <c r="C52" s="85">
        <v>2022</v>
      </c>
      <c r="D52" s="85">
        <v>2022</v>
      </c>
      <c r="E52" s="85">
        <v>2022</v>
      </c>
      <c r="F52" s="85">
        <v>2022</v>
      </c>
      <c r="G52" s="85">
        <v>2022</v>
      </c>
      <c r="H52" s="85">
        <v>2022</v>
      </c>
      <c r="I52" s="176">
        <v>0</v>
      </c>
      <c r="J52" s="193"/>
      <c r="K52" s="84"/>
      <c r="L52" s="84"/>
    </row>
    <row r="53" spans="1:12" ht="48" customHeight="1" x14ac:dyDescent="0.25">
      <c r="A53" s="87" t="s">
        <v>348</v>
      </c>
      <c r="B53" s="148" t="s">
        <v>347</v>
      </c>
      <c r="C53" s="85">
        <v>2022</v>
      </c>
      <c r="D53" s="85">
        <v>2022</v>
      </c>
      <c r="E53" s="85">
        <v>2022</v>
      </c>
      <c r="F53" s="85">
        <v>2022</v>
      </c>
      <c r="G53" s="85">
        <v>2022</v>
      </c>
      <c r="H53" s="85">
        <v>2022</v>
      </c>
      <c r="I53" s="176">
        <v>0</v>
      </c>
      <c r="J53" s="193"/>
      <c r="K53" s="84"/>
      <c r="L53" s="84"/>
    </row>
    <row r="54" spans="1:12" ht="46.5" customHeight="1" x14ac:dyDescent="0.25">
      <c r="A54" s="87" t="s">
        <v>428</v>
      </c>
      <c r="B54" s="86" t="s">
        <v>187</v>
      </c>
      <c r="C54" s="85">
        <v>2022</v>
      </c>
      <c r="D54" s="85">
        <v>2022</v>
      </c>
      <c r="E54" s="85">
        <v>2022</v>
      </c>
      <c r="F54" s="85">
        <v>2022</v>
      </c>
      <c r="G54" s="85">
        <v>2022</v>
      </c>
      <c r="H54" s="85">
        <v>2022</v>
      </c>
      <c r="I54" s="176">
        <v>0</v>
      </c>
      <c r="J54" s="190"/>
      <c r="K54" s="84"/>
      <c r="L54" s="8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1.Титульный лист</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 КТП</vt:lpstr>
      <vt:lpstr>9.1 ЛСР КЛ</vt:lpstr>
      <vt:lpstr>10. Карта</vt:lpstr>
      <vt:lpstr>'1.Титульный лист'!Заголовки_для_печати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'1.Титульный лист'!Область_печати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cp:lastModifiedBy>
  <cp:lastPrinted>2015-11-30T14:18:17Z</cp:lastPrinted>
  <dcterms:created xsi:type="dcterms:W3CDTF">2015-08-16T15:31:05Z</dcterms:created>
  <dcterms:modified xsi:type="dcterms:W3CDTF">2023-02-13T08:35:40Z</dcterms:modified>
</cp:coreProperties>
</file>